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.1" sheetId="7" r:id="rId7"/>
    <sheet name="7.2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Лист1" sheetId="17" r:id="rId17"/>
  </sheets>
  <externalReferences>
    <externalReference r:id="rId18"/>
  </externalReferences>
  <definedNames>
    <definedName name="_Toc302056274" localSheetId="12">'12'!$A$1</definedName>
    <definedName name="_Toc302056274" localSheetId="9">'9'!$A$1</definedName>
    <definedName name="_Toc302056279" localSheetId="13">'13'!$A$1</definedName>
    <definedName name="Выбор" localSheetId="12">#NAME?</definedName>
    <definedName name="Выбор" localSheetId="13">#REF!+#REF!</definedName>
    <definedName name="Выбор" localSheetId="6">'7.1'!#REF!+'7.1'!#REF!</definedName>
    <definedName name="Выбор" localSheetId="7">'7.2'!#REF!+'7.2'!#REF!</definedName>
    <definedName name="Выбор">'6'!#REF!+'6'!$H$51:$H$53</definedName>
    <definedName name="_xlnm.Print_Area" localSheetId="10">'10'!$A$1:$N$56</definedName>
    <definedName name="_xlnm.Print_Area" localSheetId="11">'11'!$A$1:$S$56</definedName>
    <definedName name="_xlnm.Print_Area" localSheetId="12">'12'!$A$1:$Y$56</definedName>
    <definedName name="_xlnm.Print_Area" localSheetId="13">'13'!$A$1:$G$23</definedName>
    <definedName name="_xlnm.Print_Area" localSheetId="14">'14'!$B$1:$K$56</definedName>
    <definedName name="_xlnm.Print_Area" localSheetId="15">'15'!$C$1:$AA$4</definedName>
    <definedName name="_xlnm.Print_Area" localSheetId="1">'2'!$A$1:$AE$57</definedName>
    <definedName name="_xlnm.Print_Area" localSheetId="2">'3'!$A$1:$N$56</definedName>
    <definedName name="_xlnm.Print_Area" localSheetId="3">'4'!$A$1:$Q$56</definedName>
    <definedName name="_xlnm.Print_Area" localSheetId="4">'5'!$A$1:$X$54</definedName>
    <definedName name="_xlnm.Print_Area" localSheetId="5">'6'!$A$1:$M$56</definedName>
    <definedName name="_xlnm.Print_Area" localSheetId="6">'7.1'!$A$1:$J$57</definedName>
    <definedName name="_xlnm.Print_Area" localSheetId="7">'7.2'!$A$1:$T$57</definedName>
    <definedName name="_xlnm.Print_Area" localSheetId="8">'8'!$A$1:$P$57</definedName>
    <definedName name="_xlnm.Print_Area" localSheetId="9">'9'!$A$1:$V$56</definedName>
    <definedName name="Сеть" localSheetId="1" hidden="1">'2'!#REF!</definedName>
  </definedNames>
  <calcPr calcId="124519" refMode="R1C1"/>
</workbook>
</file>

<file path=xl/calcChain.xml><?xml version="1.0" encoding="utf-8"?>
<calcChain xmlns="http://schemas.openxmlformats.org/spreadsheetml/2006/main">
  <c r="B54" i="16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E55" i="15"/>
  <c r="B55"/>
  <c r="H54"/>
  <c r="G54"/>
  <c r="F54"/>
  <c r="E54"/>
  <c r="D54"/>
  <c r="C54"/>
  <c r="B54"/>
  <c r="B53"/>
  <c r="B52"/>
  <c r="B51"/>
  <c r="B50"/>
  <c r="H49"/>
  <c r="H55" s="1"/>
  <c r="G49"/>
  <c r="G55" s="1"/>
  <c r="E49"/>
  <c r="D49"/>
  <c r="D55" s="1"/>
  <c r="C49"/>
  <c r="C55" s="1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F29"/>
  <c r="F49" s="1"/>
  <c r="F55" s="1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A3"/>
  <c r="E22" i="14"/>
  <c r="D22"/>
  <c r="C22"/>
  <c r="B22"/>
  <c r="E21"/>
  <c r="D21"/>
  <c r="C21"/>
  <c r="B21"/>
  <c r="F20"/>
  <c r="G20" s="1"/>
  <c r="F19"/>
  <c r="G19" s="1"/>
  <c r="F17"/>
  <c r="G17" s="1"/>
  <c r="F16"/>
  <c r="G16" s="1"/>
  <c r="G14"/>
  <c r="G13"/>
  <c r="X55" i="13"/>
  <c r="B55"/>
  <c r="Y54"/>
  <c r="Y55" s="1"/>
  <c r="X54"/>
  <c r="W54"/>
  <c r="W55" s="1"/>
  <c r="V54"/>
  <c r="U54"/>
  <c r="T54"/>
  <c r="S54"/>
  <c r="R54"/>
  <c r="R55" s="1"/>
  <c r="Q54"/>
  <c r="Q55" s="1"/>
  <c r="P54"/>
  <c r="P55" s="1"/>
  <c r="O54"/>
  <c r="O55" s="1"/>
  <c r="N54"/>
  <c r="N55" s="1"/>
  <c r="M54"/>
  <c r="M55" s="1"/>
  <c r="L54"/>
  <c r="L55" s="1"/>
  <c r="K54"/>
  <c r="K55" s="1"/>
  <c r="J54"/>
  <c r="J55" s="1"/>
  <c r="I54"/>
  <c r="H54"/>
  <c r="G54"/>
  <c r="E54"/>
  <c r="E55" s="1"/>
  <c r="D54"/>
  <c r="D55" s="1"/>
  <c r="C54"/>
  <c r="C55" s="1"/>
  <c r="B54"/>
  <c r="B53"/>
  <c r="B52"/>
  <c r="B51"/>
  <c r="B50"/>
  <c r="Y49"/>
  <c r="X49"/>
  <c r="W49"/>
  <c r="V49"/>
  <c r="V55" s="1"/>
  <c r="U49"/>
  <c r="U55" s="1"/>
  <c r="T49"/>
  <c r="T55" s="1"/>
  <c r="S49"/>
  <c r="S55" s="1"/>
  <c r="R49"/>
  <c r="Q49"/>
  <c r="P49"/>
  <c r="O49"/>
  <c r="N49"/>
  <c r="M49"/>
  <c r="L49"/>
  <c r="K49"/>
  <c r="J49"/>
  <c r="I49"/>
  <c r="I55" s="1"/>
  <c r="H49"/>
  <c r="H55" s="1"/>
  <c r="G49"/>
  <c r="G55" s="1"/>
  <c r="E49"/>
  <c r="D49"/>
  <c r="C49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R55" i="12"/>
  <c r="M55"/>
  <c r="J55"/>
  <c r="F55"/>
  <c r="E55"/>
  <c r="B55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B53"/>
  <c r="B52"/>
  <c r="B51"/>
  <c r="B50"/>
  <c r="S49"/>
  <c r="S55" s="1"/>
  <c r="R49"/>
  <c r="Q49"/>
  <c r="Q55" s="1"/>
  <c r="P49"/>
  <c r="P55" s="1"/>
  <c r="O49"/>
  <c r="O55" s="1"/>
  <c r="N49"/>
  <c r="N55" s="1"/>
  <c r="M49"/>
  <c r="L49"/>
  <c r="L55" s="1"/>
  <c r="K49"/>
  <c r="K55" s="1"/>
  <c r="J49"/>
  <c r="I49"/>
  <c r="I55" s="1"/>
  <c r="H49"/>
  <c r="H55" s="1"/>
  <c r="G49"/>
  <c r="G55" s="1"/>
  <c r="F49"/>
  <c r="E49"/>
  <c r="D49"/>
  <c r="D55" s="1"/>
  <c r="C49"/>
  <c r="C55" s="1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N55" i="11"/>
  <c r="J55"/>
  <c r="H55"/>
  <c r="B55"/>
  <c r="N54"/>
  <c r="M54"/>
  <c r="L54"/>
  <c r="K54"/>
  <c r="J54"/>
  <c r="H54"/>
  <c r="G54"/>
  <c r="G55" s="1"/>
  <c r="D54"/>
  <c r="D55" s="1"/>
  <c r="C54"/>
  <c r="B54"/>
  <c r="B53"/>
  <c r="B52"/>
  <c r="B51"/>
  <c r="B50"/>
  <c r="N49"/>
  <c r="M49"/>
  <c r="M55" s="1"/>
  <c r="L49"/>
  <c r="L55" s="1"/>
  <c r="K49"/>
  <c r="K55" s="1"/>
  <c r="J49"/>
  <c r="H49"/>
  <c r="G49"/>
  <c r="D49"/>
  <c r="C49"/>
  <c r="C55" s="1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V55" i="10"/>
  <c r="R55"/>
  <c r="N55"/>
  <c r="J55"/>
  <c r="F55"/>
  <c r="B55"/>
  <c r="V54"/>
  <c r="U54"/>
  <c r="T54"/>
  <c r="S54"/>
  <c r="S55" s="1"/>
  <c r="R54"/>
  <c r="Q54"/>
  <c r="P54"/>
  <c r="O54"/>
  <c r="O55" s="1"/>
  <c r="N54"/>
  <c r="M54"/>
  <c r="L54"/>
  <c r="K54"/>
  <c r="K55" s="1"/>
  <c r="J54"/>
  <c r="I54"/>
  <c r="H54"/>
  <c r="G54"/>
  <c r="G55" s="1"/>
  <c r="F54"/>
  <c r="E54"/>
  <c r="D54"/>
  <c r="C54"/>
  <c r="C55" s="1"/>
  <c r="B54"/>
  <c r="B53"/>
  <c r="B52"/>
  <c r="B51"/>
  <c r="B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5"/>
  <c r="B14"/>
  <c r="B13"/>
  <c r="B12"/>
  <c r="B11"/>
  <c r="B10"/>
  <c r="B9"/>
  <c r="B8"/>
  <c r="B7"/>
  <c r="B6"/>
  <c r="K57" i="9"/>
  <c r="B57"/>
  <c r="P56"/>
  <c r="O56"/>
  <c r="N56"/>
  <c r="M56"/>
  <c r="L56"/>
  <c r="K56"/>
  <c r="H56"/>
  <c r="G56"/>
  <c r="F56"/>
  <c r="F57" s="1"/>
  <c r="E56"/>
  <c r="D56"/>
  <c r="C56"/>
  <c r="B56"/>
  <c r="B55"/>
  <c r="B54"/>
  <c r="B53"/>
  <c r="B52"/>
  <c r="P51"/>
  <c r="P57" s="1"/>
  <c r="O51"/>
  <c r="O57" s="1"/>
  <c r="N51"/>
  <c r="N57" s="1"/>
  <c r="M51"/>
  <c r="L51"/>
  <c r="L57" s="1"/>
  <c r="K51"/>
  <c r="H51"/>
  <c r="H57" s="1"/>
  <c r="G51"/>
  <c r="G57" s="1"/>
  <c r="F51"/>
  <c r="E51"/>
  <c r="E57" s="1"/>
  <c r="D51"/>
  <c r="D57" s="1"/>
  <c r="C51"/>
  <c r="C57" s="1"/>
  <c r="B51"/>
  <c r="B50"/>
  <c r="B49"/>
  <c r="B48"/>
  <c r="B47"/>
  <c r="J46"/>
  <c r="I46"/>
  <c r="B46"/>
  <c r="J45"/>
  <c r="I45"/>
  <c r="B45"/>
  <c r="B44"/>
  <c r="B43"/>
  <c r="B42"/>
  <c r="B41"/>
  <c r="B40"/>
  <c r="B39"/>
  <c r="B38"/>
  <c r="B37"/>
  <c r="B36"/>
  <c r="J35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6" i="10" s="1"/>
  <c r="B15" i="9"/>
  <c r="B14"/>
  <c r="B13"/>
  <c r="B12"/>
  <c r="B11"/>
  <c r="B10"/>
  <c r="B9"/>
  <c r="B8"/>
  <c r="B7"/>
  <c r="B6"/>
  <c r="D55" i="8"/>
  <c r="B55"/>
  <c r="D54"/>
  <c r="C54"/>
  <c r="C55" s="1"/>
  <c r="B54"/>
  <c r="B53"/>
  <c r="B52"/>
  <c r="B51"/>
  <c r="B50"/>
  <c r="D49"/>
  <c r="C49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J55" i="7"/>
  <c r="I55"/>
  <c r="B55"/>
  <c r="J54"/>
  <c r="I54"/>
  <c r="H54"/>
  <c r="G54"/>
  <c r="B54"/>
  <c r="B53"/>
  <c r="B52"/>
  <c r="B51"/>
  <c r="B50"/>
  <c r="J49"/>
  <c r="I49"/>
  <c r="H49"/>
  <c r="H55" s="1"/>
  <c r="G49"/>
  <c r="G55" s="1"/>
  <c r="B49"/>
  <c r="B48"/>
  <c r="B47"/>
  <c r="B46"/>
  <c r="B45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M55" i="6"/>
  <c r="J55"/>
  <c r="I55"/>
  <c r="E55"/>
  <c r="B55"/>
  <c r="M54"/>
  <c r="L54"/>
  <c r="K54"/>
  <c r="J54"/>
  <c r="I54"/>
  <c r="H54"/>
  <c r="G54"/>
  <c r="E54"/>
  <c r="C54"/>
  <c r="B54"/>
  <c r="F53"/>
  <c r="B53"/>
  <c r="F52"/>
  <c r="B52"/>
  <c r="F51"/>
  <c r="B51"/>
  <c r="B50"/>
  <c r="M49"/>
  <c r="L49"/>
  <c r="L55" s="1"/>
  <c r="K49"/>
  <c r="K55" s="1"/>
  <c r="J49"/>
  <c r="I49"/>
  <c r="H49"/>
  <c r="H55" s="1"/>
  <c r="G49"/>
  <c r="G55" s="1"/>
  <c r="F49"/>
  <c r="F55" s="1"/>
  <c r="E49"/>
  <c r="D49"/>
  <c r="D55" s="1"/>
  <c r="C49"/>
  <c r="C55" s="1"/>
  <c r="B49"/>
  <c r="F48"/>
  <c r="B48"/>
  <c r="F47"/>
  <c r="B47"/>
  <c r="F46"/>
  <c r="B46"/>
  <c r="B45"/>
  <c r="F44"/>
  <c r="B44"/>
  <c r="B43"/>
  <c r="F42"/>
  <c r="B42"/>
  <c r="F41"/>
  <c r="B41"/>
  <c r="F40"/>
  <c r="B40"/>
  <c r="F39"/>
  <c r="B39"/>
  <c r="F38"/>
  <c r="B38"/>
  <c r="D37"/>
  <c r="B37"/>
  <c r="F36"/>
  <c r="B36"/>
  <c r="F35"/>
  <c r="B35"/>
  <c r="F34"/>
  <c r="B34"/>
  <c r="F33"/>
  <c r="B33"/>
  <c r="F32"/>
  <c r="B32"/>
  <c r="F31"/>
  <c r="B31"/>
  <c r="B30"/>
  <c r="F29"/>
  <c r="B29"/>
  <c r="F28"/>
  <c r="B28"/>
  <c r="F27"/>
  <c r="D27"/>
  <c r="B27"/>
  <c r="F26"/>
  <c r="B26"/>
  <c r="B25"/>
  <c r="F24"/>
  <c r="B24"/>
  <c r="F23"/>
  <c r="B23"/>
  <c r="F22"/>
  <c r="B22"/>
  <c r="F21"/>
  <c r="B21"/>
  <c r="F20"/>
  <c r="D20"/>
  <c r="B20"/>
  <c r="F19"/>
  <c r="B19"/>
  <c r="F18"/>
  <c r="B18"/>
  <c r="F17"/>
  <c r="B17"/>
  <c r="F16"/>
  <c r="D16"/>
  <c r="B16"/>
  <c r="F15"/>
  <c r="B15"/>
  <c r="B14"/>
  <c r="F13"/>
  <c r="B13"/>
  <c r="F12"/>
  <c r="B12"/>
  <c r="F11"/>
  <c r="B11"/>
  <c r="F10"/>
  <c r="B10"/>
  <c r="F9"/>
  <c r="B9"/>
  <c r="F8"/>
  <c r="B8"/>
  <c r="F7"/>
  <c r="B7"/>
  <c r="B6"/>
  <c r="W53" i="5"/>
  <c r="T53"/>
  <c r="O53"/>
  <c r="G53"/>
  <c r="D53"/>
  <c r="C53"/>
  <c r="B53"/>
  <c r="X52"/>
  <c r="W52"/>
  <c r="V52"/>
  <c r="U52"/>
  <c r="T52"/>
  <c r="S52"/>
  <c r="R52"/>
  <c r="Q52"/>
  <c r="P52"/>
  <c r="O52"/>
  <c r="N52"/>
  <c r="K52"/>
  <c r="G52"/>
  <c r="F52"/>
  <c r="E52"/>
  <c r="D52"/>
  <c r="C52"/>
  <c r="B52"/>
  <c r="M51"/>
  <c r="J51"/>
  <c r="L51" s="1"/>
  <c r="I51"/>
  <c r="H51"/>
  <c r="B51"/>
  <c r="M50"/>
  <c r="J50"/>
  <c r="L50" s="1"/>
  <c r="I50"/>
  <c r="H50"/>
  <c r="B50"/>
  <c r="M49"/>
  <c r="M52" s="1"/>
  <c r="J49"/>
  <c r="L49" s="1"/>
  <c r="I49"/>
  <c r="H49"/>
  <c r="H52" s="1"/>
  <c r="B48"/>
  <c r="X47"/>
  <c r="X53" s="1"/>
  <c r="W47"/>
  <c r="V47"/>
  <c r="V53" s="1"/>
  <c r="U47"/>
  <c r="U53" s="1"/>
  <c r="T47"/>
  <c r="S47"/>
  <c r="S53" s="1"/>
  <c r="R47"/>
  <c r="R53" s="1"/>
  <c r="Q47"/>
  <c r="Q53" s="1"/>
  <c r="P47"/>
  <c r="P53" s="1"/>
  <c r="O47"/>
  <c r="N47"/>
  <c r="N53" s="1"/>
  <c r="M47"/>
  <c r="M53" s="1"/>
  <c r="K47"/>
  <c r="L47" s="1"/>
  <c r="J47"/>
  <c r="J53" s="1"/>
  <c r="I47"/>
  <c r="I53" s="1"/>
  <c r="H47"/>
  <c r="H53" s="1"/>
  <c r="G47"/>
  <c r="F47"/>
  <c r="F53" s="1"/>
  <c r="E47"/>
  <c r="E53" s="1"/>
  <c r="D47"/>
  <c r="C47"/>
  <c r="B47"/>
  <c r="M46"/>
  <c r="J46"/>
  <c r="L46" s="1"/>
  <c r="I46"/>
  <c r="H46"/>
  <c r="B46"/>
  <c r="M45"/>
  <c r="J45"/>
  <c r="L45" s="1"/>
  <c r="I45"/>
  <c r="H45"/>
  <c r="B45"/>
  <c r="M44"/>
  <c r="J44"/>
  <c r="L44" s="1"/>
  <c r="I44"/>
  <c r="H44"/>
  <c r="B44"/>
  <c r="B43"/>
  <c r="M42"/>
  <c r="J42"/>
  <c r="L42" s="1"/>
  <c r="I42"/>
  <c r="H42"/>
  <c r="B42"/>
  <c r="M41"/>
  <c r="L41"/>
  <c r="I41"/>
  <c r="H41"/>
  <c r="B41"/>
  <c r="M40"/>
  <c r="J40"/>
  <c r="L40" s="1"/>
  <c r="I40"/>
  <c r="H40"/>
  <c r="B40"/>
  <c r="M39"/>
  <c r="L39"/>
  <c r="I39"/>
  <c r="H39"/>
  <c r="B39"/>
  <c r="M38"/>
  <c r="L38"/>
  <c r="J38"/>
  <c r="I38"/>
  <c r="H38"/>
  <c r="B38"/>
  <c r="M37"/>
  <c r="J37"/>
  <c r="L37" s="1"/>
  <c r="I37"/>
  <c r="H37"/>
  <c r="B37"/>
  <c r="M36"/>
  <c r="L36"/>
  <c r="J36"/>
  <c r="I36"/>
  <c r="H36"/>
  <c r="B36"/>
  <c r="M35"/>
  <c r="L35"/>
  <c r="I35"/>
  <c r="H35"/>
  <c r="B35"/>
  <c r="M34"/>
  <c r="J34"/>
  <c r="L34" s="1"/>
  <c r="I34"/>
  <c r="H34"/>
  <c r="B34"/>
  <c r="M33"/>
  <c r="J33"/>
  <c r="L33" s="1"/>
  <c r="I33"/>
  <c r="H33"/>
  <c r="B33"/>
  <c r="M32"/>
  <c r="J32"/>
  <c r="L32" s="1"/>
  <c r="I32"/>
  <c r="H32"/>
  <c r="B32"/>
  <c r="J31"/>
  <c r="L31" s="1"/>
  <c r="I31"/>
  <c r="H31"/>
  <c r="B31"/>
  <c r="M30"/>
  <c r="J30"/>
  <c r="L30" s="1"/>
  <c r="I30"/>
  <c r="H30"/>
  <c r="B30"/>
  <c r="M29"/>
  <c r="L29"/>
  <c r="I29"/>
  <c r="H29"/>
  <c r="B29"/>
  <c r="M28"/>
  <c r="J28"/>
  <c r="L28" s="1"/>
  <c r="I28"/>
  <c r="H28"/>
  <c r="B28"/>
  <c r="M27"/>
  <c r="J27"/>
  <c r="L27" s="1"/>
  <c r="I27"/>
  <c r="H27"/>
  <c r="B27"/>
  <c r="M26"/>
  <c r="J26"/>
  <c r="L26" s="1"/>
  <c r="I26"/>
  <c r="H26"/>
  <c r="B26"/>
  <c r="J25"/>
  <c r="L25" s="1"/>
  <c r="H25"/>
  <c r="B25"/>
  <c r="M24"/>
  <c r="J24"/>
  <c r="L24" s="1"/>
  <c r="I24"/>
  <c r="H24"/>
  <c r="B24"/>
  <c r="M23"/>
  <c r="L23"/>
  <c r="J23"/>
  <c r="I23"/>
  <c r="H23"/>
  <c r="B23"/>
  <c r="M22"/>
  <c r="J22"/>
  <c r="L22" s="1"/>
  <c r="I22"/>
  <c r="H22"/>
  <c r="B22"/>
  <c r="M21"/>
  <c r="J21"/>
  <c r="L21" s="1"/>
  <c r="I21"/>
  <c r="H21"/>
  <c r="B21"/>
  <c r="M20"/>
  <c r="J20"/>
  <c r="L20" s="1"/>
  <c r="I20"/>
  <c r="H20"/>
  <c r="B20"/>
  <c r="M19"/>
  <c r="L19"/>
  <c r="J19"/>
  <c r="I19"/>
  <c r="H19"/>
  <c r="B19"/>
  <c r="M18"/>
  <c r="J18"/>
  <c r="L18" s="1"/>
  <c r="I18"/>
  <c r="H18"/>
  <c r="B18"/>
  <c r="M17"/>
  <c r="J17"/>
  <c r="L17" s="1"/>
  <c r="I17"/>
  <c r="H17"/>
  <c r="B17"/>
  <c r="M16"/>
  <c r="J16"/>
  <c r="L16" s="1"/>
  <c r="I16"/>
  <c r="H16"/>
  <c r="B16"/>
  <c r="M15"/>
  <c r="J15"/>
  <c r="L15" s="1"/>
  <c r="I15"/>
  <c r="H15"/>
  <c r="B15"/>
  <c r="L14"/>
  <c r="H14"/>
  <c r="B14"/>
  <c r="M13"/>
  <c r="L13"/>
  <c r="I13"/>
  <c r="H13"/>
  <c r="B13"/>
  <c r="M12"/>
  <c r="J12"/>
  <c r="L12" s="1"/>
  <c r="I12"/>
  <c r="H12"/>
  <c r="B12"/>
  <c r="M11"/>
  <c r="L11"/>
  <c r="J11"/>
  <c r="I11"/>
  <c r="H11"/>
  <c r="B11"/>
  <c r="M10"/>
  <c r="J10"/>
  <c r="L10" s="1"/>
  <c r="I10"/>
  <c r="H10"/>
  <c r="B10"/>
  <c r="M9"/>
  <c r="J9"/>
  <c r="L9" s="1"/>
  <c r="I9"/>
  <c r="H9"/>
  <c r="B9"/>
  <c r="M8"/>
  <c r="J8"/>
  <c r="L8" s="1"/>
  <c r="I8"/>
  <c r="H8"/>
  <c r="B8"/>
  <c r="M7"/>
  <c r="L7"/>
  <c r="J7"/>
  <c r="I7"/>
  <c r="H7"/>
  <c r="B7"/>
  <c r="B6"/>
  <c r="I74" i="4"/>
  <c r="B55"/>
  <c r="P54"/>
  <c r="O54"/>
  <c r="N54"/>
  <c r="M54"/>
  <c r="H54"/>
  <c r="B54"/>
  <c r="L53"/>
  <c r="K53"/>
  <c r="D53" i="6" s="1"/>
  <c r="J53" i="4"/>
  <c r="I53"/>
  <c r="H53"/>
  <c r="G53"/>
  <c r="F53"/>
  <c r="B53"/>
  <c r="L52"/>
  <c r="K52"/>
  <c r="D52" i="6" s="1"/>
  <c r="J52" i="4"/>
  <c r="I52"/>
  <c r="H52"/>
  <c r="G52"/>
  <c r="F52"/>
  <c r="B52"/>
  <c r="L51"/>
  <c r="L54" s="1"/>
  <c r="K51"/>
  <c r="D51" i="6" s="1"/>
  <c r="J51" i="4"/>
  <c r="I51"/>
  <c r="I54" s="1"/>
  <c r="H51"/>
  <c r="G51"/>
  <c r="F51"/>
  <c r="E51"/>
  <c r="B51"/>
  <c r="B50"/>
  <c r="P49"/>
  <c r="P55" s="1"/>
  <c r="O49"/>
  <c r="N49"/>
  <c r="N55" s="1"/>
  <c r="M49"/>
  <c r="M55" s="1"/>
  <c r="B49"/>
  <c r="L48"/>
  <c r="K48"/>
  <c r="D48" i="6" s="1"/>
  <c r="J48" i="4"/>
  <c r="I48"/>
  <c r="H48"/>
  <c r="G48"/>
  <c r="F48"/>
  <c r="B48"/>
  <c r="L47"/>
  <c r="K47"/>
  <c r="D47" i="6" s="1"/>
  <c r="J47" i="4"/>
  <c r="I47"/>
  <c r="H47"/>
  <c r="G47"/>
  <c r="F47"/>
  <c r="E47"/>
  <c r="B47"/>
  <c r="L46"/>
  <c r="K46"/>
  <c r="D46" i="6" s="1"/>
  <c r="J46" i="4"/>
  <c r="I46"/>
  <c r="H46"/>
  <c r="G46"/>
  <c r="F46"/>
  <c r="B46"/>
  <c r="B45"/>
  <c r="L44"/>
  <c r="K44"/>
  <c r="D44" i="6" s="1"/>
  <c r="J44" i="4"/>
  <c r="I44"/>
  <c r="H44"/>
  <c r="S44" s="1"/>
  <c r="G44"/>
  <c r="F44"/>
  <c r="C44"/>
  <c r="B44"/>
  <c r="B43"/>
  <c r="L42"/>
  <c r="K42"/>
  <c r="D42" i="6" s="1"/>
  <c r="J42" i="4"/>
  <c r="I42"/>
  <c r="H42"/>
  <c r="G42"/>
  <c r="F42"/>
  <c r="C42"/>
  <c r="B42"/>
  <c r="L41"/>
  <c r="K41"/>
  <c r="D41" i="6" s="1"/>
  <c r="J41" i="4"/>
  <c r="I41"/>
  <c r="H41"/>
  <c r="S41" s="1"/>
  <c r="T41" s="1"/>
  <c r="G41"/>
  <c r="F41"/>
  <c r="E41"/>
  <c r="C41"/>
  <c r="B41"/>
  <c r="L40"/>
  <c r="K40"/>
  <c r="D40" i="6" s="1"/>
  <c r="J40" i="4"/>
  <c r="I40"/>
  <c r="H40"/>
  <c r="S40" s="1"/>
  <c r="G40"/>
  <c r="F40"/>
  <c r="B40"/>
  <c r="L39"/>
  <c r="K39"/>
  <c r="D39" i="6" s="1"/>
  <c r="J39" i="4"/>
  <c r="I39"/>
  <c r="H39"/>
  <c r="G39"/>
  <c r="F39"/>
  <c r="B39"/>
  <c r="L38"/>
  <c r="K38"/>
  <c r="D38" i="6" s="1"/>
  <c r="J38" i="4"/>
  <c r="I38"/>
  <c r="H38"/>
  <c r="G38"/>
  <c r="F38"/>
  <c r="D38"/>
  <c r="B38"/>
  <c r="L37"/>
  <c r="K37"/>
  <c r="I37"/>
  <c r="H37"/>
  <c r="S37" s="1"/>
  <c r="T37" s="1"/>
  <c r="G37"/>
  <c r="F37"/>
  <c r="B37"/>
  <c r="L36"/>
  <c r="K36"/>
  <c r="D36" i="6" s="1"/>
  <c r="J36" i="4"/>
  <c r="I36"/>
  <c r="H36"/>
  <c r="S36" s="1"/>
  <c r="G36"/>
  <c r="F36"/>
  <c r="B36"/>
  <c r="S35"/>
  <c r="T35" s="1"/>
  <c r="L35"/>
  <c r="K35"/>
  <c r="D35" i="6" s="1"/>
  <c r="J35" i="4"/>
  <c r="I35"/>
  <c r="G35"/>
  <c r="F35"/>
  <c r="D35"/>
  <c r="C35"/>
  <c r="I35" i="9" s="1"/>
  <c r="B35" i="4"/>
  <c r="L34"/>
  <c r="K34"/>
  <c r="D34" i="6" s="1"/>
  <c r="J34" i="4"/>
  <c r="I34"/>
  <c r="H34"/>
  <c r="S34" s="1"/>
  <c r="G34"/>
  <c r="F34"/>
  <c r="B34"/>
  <c r="L33"/>
  <c r="K33"/>
  <c r="D33" i="6" s="1"/>
  <c r="J33" i="4"/>
  <c r="I33"/>
  <c r="H33"/>
  <c r="S33" s="1"/>
  <c r="T33" s="1"/>
  <c r="G33"/>
  <c r="F33"/>
  <c r="C33"/>
  <c r="B33"/>
  <c r="L32"/>
  <c r="K32"/>
  <c r="D32" i="6" s="1"/>
  <c r="J32" i="4"/>
  <c r="I32"/>
  <c r="H32"/>
  <c r="G32"/>
  <c r="F32"/>
  <c r="B32"/>
  <c r="S31"/>
  <c r="L31"/>
  <c r="K31"/>
  <c r="D31" i="6" s="1"/>
  <c r="J31" i="4"/>
  <c r="I31"/>
  <c r="H31"/>
  <c r="G31"/>
  <c r="F31"/>
  <c r="E31"/>
  <c r="B31"/>
  <c r="L30"/>
  <c r="K30"/>
  <c r="J30"/>
  <c r="I30"/>
  <c r="H30"/>
  <c r="S30" s="1"/>
  <c r="T30" s="1"/>
  <c r="G30"/>
  <c r="F30"/>
  <c r="B30"/>
  <c r="L29"/>
  <c r="K29"/>
  <c r="D29" i="6" s="1"/>
  <c r="J29" i="4"/>
  <c r="S29" s="1"/>
  <c r="I29"/>
  <c r="H29"/>
  <c r="G29"/>
  <c r="F29"/>
  <c r="E29"/>
  <c r="D29"/>
  <c r="C29"/>
  <c r="B29"/>
  <c r="L28"/>
  <c r="K28"/>
  <c r="D28" i="6" s="1"/>
  <c r="J28" i="4"/>
  <c r="I28"/>
  <c r="H28"/>
  <c r="G28"/>
  <c r="F28"/>
  <c r="B28"/>
  <c r="L27"/>
  <c r="K27"/>
  <c r="J27"/>
  <c r="I27"/>
  <c r="H27"/>
  <c r="S27" s="1"/>
  <c r="G27"/>
  <c r="F27"/>
  <c r="E27"/>
  <c r="B27"/>
  <c r="L26"/>
  <c r="K26"/>
  <c r="D26" i="6" s="1"/>
  <c r="J26" i="4"/>
  <c r="I26"/>
  <c r="H26"/>
  <c r="S26" s="1"/>
  <c r="T26" s="1"/>
  <c r="G26"/>
  <c r="F26"/>
  <c r="B26"/>
  <c r="L25"/>
  <c r="K25"/>
  <c r="D25" i="6" s="1"/>
  <c r="I25" i="4"/>
  <c r="H25"/>
  <c r="S25" s="1"/>
  <c r="G25"/>
  <c r="F25"/>
  <c r="E25"/>
  <c r="B25"/>
  <c r="S24"/>
  <c r="T24" s="1"/>
  <c r="L24"/>
  <c r="K24"/>
  <c r="D24" i="6" s="1"/>
  <c r="J24" i="4"/>
  <c r="I24"/>
  <c r="H24"/>
  <c r="G24"/>
  <c r="F24"/>
  <c r="E24"/>
  <c r="B24"/>
  <c r="L23"/>
  <c r="K23"/>
  <c r="D23" i="6" s="1"/>
  <c r="J23" i="4"/>
  <c r="I23"/>
  <c r="H23"/>
  <c r="G23"/>
  <c r="F23"/>
  <c r="C23"/>
  <c r="I23" i="9" s="1"/>
  <c r="B23" i="4"/>
  <c r="L22"/>
  <c r="K22"/>
  <c r="D22" i="6" s="1"/>
  <c r="J22" i="4"/>
  <c r="I22"/>
  <c r="H22"/>
  <c r="G22"/>
  <c r="F22"/>
  <c r="B22"/>
  <c r="L21"/>
  <c r="K21"/>
  <c r="D21" i="6" s="1"/>
  <c r="J21" i="4"/>
  <c r="I21"/>
  <c r="H21"/>
  <c r="S21" s="1"/>
  <c r="G21"/>
  <c r="F21"/>
  <c r="B21"/>
  <c r="L20"/>
  <c r="K20"/>
  <c r="J20"/>
  <c r="I20"/>
  <c r="H20"/>
  <c r="S20" s="1"/>
  <c r="G20"/>
  <c r="F20"/>
  <c r="D20"/>
  <c r="B20"/>
  <c r="L19"/>
  <c r="K19"/>
  <c r="D19" i="6" s="1"/>
  <c r="J19" i="4"/>
  <c r="S19" s="1"/>
  <c r="I19"/>
  <c r="H19"/>
  <c r="G19"/>
  <c r="F19"/>
  <c r="B19"/>
  <c r="L18"/>
  <c r="K18"/>
  <c r="D18" i="6" s="1"/>
  <c r="J18" i="4"/>
  <c r="I18"/>
  <c r="H18"/>
  <c r="G18"/>
  <c r="F18"/>
  <c r="D18"/>
  <c r="B18"/>
  <c r="L17"/>
  <c r="K17"/>
  <c r="D17" i="6" s="1"/>
  <c r="J17" i="4"/>
  <c r="I17"/>
  <c r="H17"/>
  <c r="G17"/>
  <c r="F17"/>
  <c r="D17"/>
  <c r="B17"/>
  <c r="S16"/>
  <c r="L16"/>
  <c r="K16"/>
  <c r="J16"/>
  <c r="I16"/>
  <c r="H16"/>
  <c r="G16"/>
  <c r="F16"/>
  <c r="B16"/>
  <c r="S15"/>
  <c r="L15"/>
  <c r="K15"/>
  <c r="D15" i="6" s="1"/>
  <c r="J15" i="4"/>
  <c r="I15"/>
  <c r="H15"/>
  <c r="G15"/>
  <c r="F15"/>
  <c r="B15"/>
  <c r="I14"/>
  <c r="H14"/>
  <c r="S14" s="1"/>
  <c r="T14" s="1"/>
  <c r="B14"/>
  <c r="L13"/>
  <c r="K13"/>
  <c r="D13" i="6" s="1"/>
  <c r="J13" i="4"/>
  <c r="I13"/>
  <c r="H13"/>
  <c r="G13"/>
  <c r="F13"/>
  <c r="D13"/>
  <c r="B13"/>
  <c r="L12"/>
  <c r="K12"/>
  <c r="D12" i="6" s="1"/>
  <c r="J12" i="4"/>
  <c r="S12" s="1"/>
  <c r="I12"/>
  <c r="H12"/>
  <c r="G12"/>
  <c r="F12"/>
  <c r="B12"/>
  <c r="L11"/>
  <c r="K11"/>
  <c r="D11" i="6" s="1"/>
  <c r="J11" i="4"/>
  <c r="I11"/>
  <c r="H11"/>
  <c r="G11"/>
  <c r="F11"/>
  <c r="E11"/>
  <c r="B11"/>
  <c r="L10"/>
  <c r="K10"/>
  <c r="D10" i="6" s="1"/>
  <c r="J10" i="4"/>
  <c r="I10"/>
  <c r="H10"/>
  <c r="S10" s="1"/>
  <c r="G10"/>
  <c r="F10"/>
  <c r="B10"/>
  <c r="L9"/>
  <c r="K9"/>
  <c r="D9" i="6" s="1"/>
  <c r="J9" i="4"/>
  <c r="I9"/>
  <c r="H9"/>
  <c r="S9" s="1"/>
  <c r="T9" s="1"/>
  <c r="G9"/>
  <c r="F9"/>
  <c r="E9"/>
  <c r="D9"/>
  <c r="C9"/>
  <c r="B9"/>
  <c r="L8"/>
  <c r="K8"/>
  <c r="D8" i="6" s="1"/>
  <c r="J8" i="4"/>
  <c r="I8"/>
  <c r="H8"/>
  <c r="G8"/>
  <c r="F8"/>
  <c r="E8"/>
  <c r="D8"/>
  <c r="B8"/>
  <c r="L7"/>
  <c r="K7"/>
  <c r="D7" i="6" s="1"/>
  <c r="J7" i="4"/>
  <c r="I7"/>
  <c r="I49" s="1"/>
  <c r="I55" s="1"/>
  <c r="H7"/>
  <c r="S7" s="1"/>
  <c r="G7"/>
  <c r="F7"/>
  <c r="E7"/>
  <c r="B7"/>
  <c r="B6"/>
  <c r="K55" i="3"/>
  <c r="C55"/>
  <c r="B55"/>
  <c r="N54"/>
  <c r="M54"/>
  <c r="L54"/>
  <c r="K54"/>
  <c r="J54"/>
  <c r="I54"/>
  <c r="H54"/>
  <c r="F54"/>
  <c r="E54"/>
  <c r="D54"/>
  <c r="C54"/>
  <c r="B54"/>
  <c r="G53"/>
  <c r="B53"/>
  <c r="G52"/>
  <c r="B52"/>
  <c r="G51"/>
  <c r="G54" s="1"/>
  <c r="B51"/>
  <c r="B50"/>
  <c r="N49"/>
  <c r="N55" s="1"/>
  <c r="M49"/>
  <c r="M55" s="1"/>
  <c r="L49"/>
  <c r="L55" s="1"/>
  <c r="K49"/>
  <c r="J49"/>
  <c r="J55" s="1"/>
  <c r="I49"/>
  <c r="I55" s="1"/>
  <c r="H49"/>
  <c r="H55" s="1"/>
  <c r="F49"/>
  <c r="F55" s="1"/>
  <c r="E49"/>
  <c r="E55" s="1"/>
  <c r="D49"/>
  <c r="D55" s="1"/>
  <c r="C49"/>
  <c r="B49"/>
  <c r="G48"/>
  <c r="C48" i="4" s="1"/>
  <c r="B48" i="3"/>
  <c r="G47"/>
  <c r="B47"/>
  <c r="G46"/>
  <c r="B46"/>
  <c r="B45"/>
  <c r="G44"/>
  <c r="B44"/>
  <c r="B43"/>
  <c r="G42"/>
  <c r="B42"/>
  <c r="B41"/>
  <c r="G40"/>
  <c r="B40"/>
  <c r="G39"/>
  <c r="G49" s="1"/>
  <c r="G55" s="1"/>
  <c r="B39"/>
  <c r="G38"/>
  <c r="B38"/>
  <c r="G37"/>
  <c r="B37"/>
  <c r="G36"/>
  <c r="B36"/>
  <c r="G35"/>
  <c r="B35"/>
  <c r="G34"/>
  <c r="B34"/>
  <c r="G33"/>
  <c r="B33"/>
  <c r="G32"/>
  <c r="C32" i="4" s="1"/>
  <c r="B32" i="3"/>
  <c r="G31"/>
  <c r="C31" i="4" s="1"/>
  <c r="B31" i="3"/>
  <c r="G30"/>
  <c r="B30"/>
  <c r="B29"/>
  <c r="G28"/>
  <c r="B28"/>
  <c r="G27"/>
  <c r="B27"/>
  <c r="G26"/>
  <c r="B26"/>
  <c r="G25"/>
  <c r="B25"/>
  <c r="G24"/>
  <c r="B24"/>
  <c r="G23"/>
  <c r="B23"/>
  <c r="G22"/>
  <c r="B22"/>
  <c r="G21"/>
  <c r="B21"/>
  <c r="G20"/>
  <c r="B20"/>
  <c r="G19"/>
  <c r="B19"/>
  <c r="G18"/>
  <c r="B18"/>
  <c r="G17"/>
  <c r="B17"/>
  <c r="G16"/>
  <c r="B16"/>
  <c r="G15"/>
  <c r="B15"/>
  <c r="G14"/>
  <c r="B14"/>
  <c r="G13"/>
  <c r="C13" i="4" s="1"/>
  <c r="B13" i="3"/>
  <c r="G12"/>
  <c r="B12"/>
  <c r="G11"/>
  <c r="B11"/>
  <c r="G10"/>
  <c r="B10"/>
  <c r="G9"/>
  <c r="B9"/>
  <c r="G8"/>
  <c r="B8"/>
  <c r="G7"/>
  <c r="B7"/>
  <c r="B6"/>
  <c r="AE56" i="2"/>
  <c r="AA56"/>
  <c r="S56"/>
  <c r="O56"/>
  <c r="K56"/>
  <c r="G56"/>
  <c r="C56"/>
  <c r="AE55"/>
  <c r="AD55"/>
  <c r="AC55"/>
  <c r="AB55"/>
  <c r="AB56" s="1"/>
  <c r="AA55"/>
  <c r="Z55"/>
  <c r="Y55"/>
  <c r="X55"/>
  <c r="U55"/>
  <c r="T55"/>
  <c r="T56" s="1"/>
  <c r="S55"/>
  <c r="R55"/>
  <c r="Q55"/>
  <c r="P55"/>
  <c r="P56" s="1"/>
  <c r="O55"/>
  <c r="N55"/>
  <c r="M55"/>
  <c r="L55"/>
  <c r="L56" s="1"/>
  <c r="K55"/>
  <c r="J55"/>
  <c r="I55"/>
  <c r="H55"/>
  <c r="H56" s="1"/>
  <c r="G55"/>
  <c r="F55"/>
  <c r="W55" s="1"/>
  <c r="E55"/>
  <c r="D55"/>
  <c r="D56" s="1"/>
  <c r="C55"/>
  <c r="X54"/>
  <c r="E53" i="4" s="1"/>
  <c r="W54" i="2"/>
  <c r="D53" i="4" s="1"/>
  <c r="V54" i="2"/>
  <c r="C53" i="4" s="1"/>
  <c r="U54" i="2"/>
  <c r="X53"/>
  <c r="E52" i="4" s="1"/>
  <c r="W53" i="2"/>
  <c r="D52" i="4" s="1"/>
  <c r="V53" i="2"/>
  <c r="C52" i="4" s="1"/>
  <c r="J54" i="9" s="1"/>
  <c r="U53" i="2"/>
  <c r="X52"/>
  <c r="W52"/>
  <c r="D51" i="4" s="1"/>
  <c r="V52" i="2"/>
  <c r="C51" i="4" s="1"/>
  <c r="U52" i="2"/>
  <c r="AE50"/>
  <c r="AD50"/>
  <c r="AD56" s="1"/>
  <c r="AC50"/>
  <c r="AC56" s="1"/>
  <c r="AB50"/>
  <c r="AA50"/>
  <c r="Z50"/>
  <c r="Z56" s="1"/>
  <c r="Y50"/>
  <c r="Y56" s="1"/>
  <c r="T50"/>
  <c r="S50"/>
  <c r="R50"/>
  <c r="R56" s="1"/>
  <c r="Q50"/>
  <c r="Q56" s="1"/>
  <c r="P50"/>
  <c r="O50"/>
  <c r="N50"/>
  <c r="N56" s="1"/>
  <c r="M50"/>
  <c r="M56" s="1"/>
  <c r="L50"/>
  <c r="K50"/>
  <c r="J50"/>
  <c r="J56" s="1"/>
  <c r="I50"/>
  <c r="I56" s="1"/>
  <c r="H50"/>
  <c r="G50"/>
  <c r="F50"/>
  <c r="F56" s="1"/>
  <c r="E50"/>
  <c r="E56" s="1"/>
  <c r="D50"/>
  <c r="C50"/>
  <c r="X49"/>
  <c r="E48" i="4" s="1"/>
  <c r="W49" i="2"/>
  <c r="D48" i="4" s="1"/>
  <c r="V49" i="2"/>
  <c r="U49"/>
  <c r="X48"/>
  <c r="W48"/>
  <c r="D47" i="4" s="1"/>
  <c r="V48" i="2"/>
  <c r="C47" i="4" s="1"/>
  <c r="U48" i="2"/>
  <c r="X47"/>
  <c r="E46" i="4" s="1"/>
  <c r="W47" i="2"/>
  <c r="D46" i="4" s="1"/>
  <c r="V47" i="2"/>
  <c r="U47"/>
  <c r="X45"/>
  <c r="E44" i="4" s="1"/>
  <c r="W45" i="2"/>
  <c r="D44" i="4" s="1"/>
  <c r="V45" i="2"/>
  <c r="U45"/>
  <c r="X43"/>
  <c r="E42" i="4" s="1"/>
  <c r="W43" i="2"/>
  <c r="D42" i="4" s="1"/>
  <c r="V43" i="2"/>
  <c r="U43"/>
  <c r="X42"/>
  <c r="W42"/>
  <c r="D41" i="4" s="1"/>
  <c r="V42" i="2"/>
  <c r="U42"/>
  <c r="X41"/>
  <c r="E40" i="4" s="1"/>
  <c r="W41" i="2"/>
  <c r="D40" i="4" s="1"/>
  <c r="V41" i="2"/>
  <c r="U41"/>
  <c r="X40"/>
  <c r="E39" i="4" s="1"/>
  <c r="W40" i="2"/>
  <c r="D39" i="4" s="1"/>
  <c r="V40" i="2"/>
  <c r="X39"/>
  <c r="E38" i="4" s="1"/>
  <c r="W39" i="2"/>
  <c r="V39"/>
  <c r="C38" i="4" s="1"/>
  <c r="U39" i="2"/>
  <c r="X38"/>
  <c r="E37" i="4" s="1"/>
  <c r="W38" i="2"/>
  <c r="D37" i="4" s="1"/>
  <c r="V38" i="2"/>
  <c r="C37" i="4" s="1"/>
  <c r="U38" i="2"/>
  <c r="X37"/>
  <c r="E36" i="4" s="1"/>
  <c r="W37" i="2"/>
  <c r="D36" i="4" s="1"/>
  <c r="V37" i="2"/>
  <c r="C36" i="4" s="1"/>
  <c r="U37" i="2"/>
  <c r="X36"/>
  <c r="E35" i="4" s="1"/>
  <c r="X35" i="2"/>
  <c r="E34" i="4" s="1"/>
  <c r="W35" i="2"/>
  <c r="D34" i="4" s="1"/>
  <c r="V35" i="2"/>
  <c r="U35"/>
  <c r="X34"/>
  <c r="E33" i="4" s="1"/>
  <c r="W34" i="2"/>
  <c r="D33" i="4" s="1"/>
  <c r="V34" i="2"/>
  <c r="U34"/>
  <c r="X33"/>
  <c r="E32" i="4" s="1"/>
  <c r="W33" i="2"/>
  <c r="D32" i="4" s="1"/>
  <c r="V33" i="2"/>
  <c r="U33"/>
  <c r="X32"/>
  <c r="W32"/>
  <c r="D31" i="4" s="1"/>
  <c r="V32" i="2"/>
  <c r="X31"/>
  <c r="E30" i="4" s="1"/>
  <c r="W31" i="2"/>
  <c r="D30" i="4" s="1"/>
  <c r="V31" i="2"/>
  <c r="C30" i="4" s="1"/>
  <c r="J30" i="9" s="1"/>
  <c r="U31" i="2"/>
  <c r="X29"/>
  <c r="E28" i="4" s="1"/>
  <c r="W29" i="2"/>
  <c r="D28" i="4" s="1"/>
  <c r="V29" i="2"/>
  <c r="C28" i="4" s="1"/>
  <c r="U29" i="2"/>
  <c r="X28"/>
  <c r="W28"/>
  <c r="D27" i="4" s="1"/>
  <c r="V28" i="2"/>
  <c r="C27" i="4" s="1"/>
  <c r="U28" i="2"/>
  <c r="X27"/>
  <c r="E26" i="4" s="1"/>
  <c r="W27" i="2"/>
  <c r="D26" i="4" s="1"/>
  <c r="V27" i="2"/>
  <c r="C26" i="4" s="1"/>
  <c r="J26" i="9" s="1"/>
  <c r="U27" i="2"/>
  <c r="X26"/>
  <c r="W26"/>
  <c r="D25" i="4" s="1"/>
  <c r="V26" i="2"/>
  <c r="C25" i="4" s="1"/>
  <c r="U26" i="2"/>
  <c r="X25"/>
  <c r="W25"/>
  <c r="D24" i="4" s="1"/>
  <c r="V25" i="2"/>
  <c r="C24" i="4" s="1"/>
  <c r="U25" i="2"/>
  <c r="X24"/>
  <c r="E23" i="4" s="1"/>
  <c r="U24" i="2"/>
  <c r="X23"/>
  <c r="E22" i="4" s="1"/>
  <c r="W23" i="2"/>
  <c r="D22" i="4" s="1"/>
  <c r="V23" i="2"/>
  <c r="C22" i="4" s="1"/>
  <c r="U23" i="2"/>
  <c r="X22"/>
  <c r="E21" i="4" s="1"/>
  <c r="W22" i="2"/>
  <c r="D21" i="4" s="1"/>
  <c r="V22" i="2"/>
  <c r="C21" i="4" s="1"/>
  <c r="U22" i="2"/>
  <c r="X21"/>
  <c r="E20" i="4" s="1"/>
  <c r="W21" i="2"/>
  <c r="V21"/>
  <c r="U21"/>
  <c r="X20"/>
  <c r="E19" i="4" s="1"/>
  <c r="W20" i="2"/>
  <c r="D19" i="4" s="1"/>
  <c r="V20" i="2"/>
  <c r="C19" i="4" s="1"/>
  <c r="U20" i="2"/>
  <c r="X19"/>
  <c r="E18" i="4" s="1"/>
  <c r="W19" i="2"/>
  <c r="V19"/>
  <c r="C18" i="4" s="1"/>
  <c r="U19" i="2"/>
  <c r="X18"/>
  <c r="E17" i="4" s="1"/>
  <c r="W18" i="2"/>
  <c r="V18"/>
  <c r="C17" i="4" s="1"/>
  <c r="U18" i="2"/>
  <c r="X17"/>
  <c r="E16" i="4" s="1"/>
  <c r="W17" i="2"/>
  <c r="D16" i="4" s="1"/>
  <c r="V17" i="2"/>
  <c r="U17"/>
  <c r="X16"/>
  <c r="E15" i="4" s="1"/>
  <c r="W16" i="2"/>
  <c r="D15" i="4" s="1"/>
  <c r="J15" i="9" s="1"/>
  <c r="V16" i="2"/>
  <c r="C15" i="4" s="1"/>
  <c r="I15" i="9" s="1"/>
  <c r="U16" i="2"/>
  <c r="X15"/>
  <c r="E14" i="4" s="1"/>
  <c r="W15" i="2"/>
  <c r="V15"/>
  <c r="U15"/>
  <c r="X14"/>
  <c r="E13" i="4" s="1"/>
  <c r="X13" i="2"/>
  <c r="E12" i="4" s="1"/>
  <c r="W13" i="2"/>
  <c r="D12" i="4" s="1"/>
  <c r="V13" i="2"/>
  <c r="C12" i="4" s="1"/>
  <c r="U13" i="2"/>
  <c r="X12"/>
  <c r="W12"/>
  <c r="D11" i="4" s="1"/>
  <c r="V12" i="2"/>
  <c r="C11" i="4" s="1"/>
  <c r="U12" i="2"/>
  <c r="X11"/>
  <c r="E10" i="4" s="1"/>
  <c r="W11" i="2"/>
  <c r="D10" i="4" s="1"/>
  <c r="V11" i="2"/>
  <c r="C10" i="4" s="1"/>
  <c r="U11" i="2"/>
  <c r="X10"/>
  <c r="W10"/>
  <c r="V10"/>
  <c r="U10"/>
  <c r="X9"/>
  <c r="W9"/>
  <c r="V9"/>
  <c r="C8" i="4" s="1"/>
  <c r="U9" i="2"/>
  <c r="X8"/>
  <c r="X50" s="1"/>
  <c r="X56" s="1"/>
  <c r="W8"/>
  <c r="D7" i="4" s="1"/>
  <c r="V8" i="2"/>
  <c r="C7" i="4" s="1"/>
  <c r="U8" i="2"/>
  <c r="U50" s="1"/>
  <c r="U56" s="1"/>
  <c r="S8" i="4" l="1"/>
  <c r="S13"/>
  <c r="T13" s="1"/>
  <c r="E54"/>
  <c r="G49"/>
  <c r="S23"/>
  <c r="T23" s="1"/>
  <c r="S39"/>
  <c r="T44"/>
  <c r="F54" i="6"/>
  <c r="D54" i="4"/>
  <c r="J56" i="9" s="1"/>
  <c r="T29" i="4"/>
  <c r="T36"/>
  <c r="L49"/>
  <c r="L55" s="1"/>
  <c r="S17"/>
  <c r="K54"/>
  <c r="T25"/>
  <c r="G54"/>
  <c r="I8" i="9"/>
  <c r="J8"/>
  <c r="I11"/>
  <c r="J11"/>
  <c r="D49" i="4"/>
  <c r="J17" i="9"/>
  <c r="I17"/>
  <c r="J22"/>
  <c r="I22"/>
  <c r="I31"/>
  <c r="J31"/>
  <c r="T7" i="4"/>
  <c r="T12"/>
  <c r="T20"/>
  <c r="I49" i="9"/>
  <c r="J49"/>
  <c r="T10" i="4"/>
  <c r="T19"/>
  <c r="I7" i="9"/>
  <c r="J7"/>
  <c r="J10"/>
  <c r="I10"/>
  <c r="I12"/>
  <c r="J12"/>
  <c r="J50"/>
  <c r="I50"/>
  <c r="J18"/>
  <c r="I18"/>
  <c r="I19"/>
  <c r="J19"/>
  <c r="J21"/>
  <c r="I21"/>
  <c r="E49" i="4"/>
  <c r="E55" s="1"/>
  <c r="T15"/>
  <c r="I24" i="9"/>
  <c r="J24"/>
  <c r="I27"/>
  <c r="J27"/>
  <c r="I28"/>
  <c r="J28"/>
  <c r="I36"/>
  <c r="J36"/>
  <c r="J37"/>
  <c r="I37"/>
  <c r="J38"/>
  <c r="I38"/>
  <c r="I55"/>
  <c r="J55"/>
  <c r="I32"/>
  <c r="J32"/>
  <c r="T8" i="4"/>
  <c r="T17"/>
  <c r="J53" i="9"/>
  <c r="I53"/>
  <c r="J9"/>
  <c r="I9"/>
  <c r="T21" i="4"/>
  <c r="T31"/>
  <c r="I26" i="9"/>
  <c r="V50" i="2"/>
  <c r="J49" i="4"/>
  <c r="H55" i="10"/>
  <c r="T55"/>
  <c r="C16" i="4"/>
  <c r="T16" s="1"/>
  <c r="C20"/>
  <c r="V55" i="2"/>
  <c r="S28" i="4"/>
  <c r="T28" s="1"/>
  <c r="S32"/>
  <c r="T32" s="1"/>
  <c r="I52" i="5"/>
  <c r="J52"/>
  <c r="L52" s="1"/>
  <c r="D54" i="6"/>
  <c r="I54" i="9"/>
  <c r="J25"/>
  <c r="I25"/>
  <c r="T27" i="4"/>
  <c r="F49"/>
  <c r="J29" i="9"/>
  <c r="I29"/>
  <c r="J33"/>
  <c r="I33"/>
  <c r="J44"/>
  <c r="I44"/>
  <c r="D55" i="10"/>
  <c r="L55"/>
  <c r="P55"/>
  <c r="W50" i="2"/>
  <c r="W56" s="1"/>
  <c r="S22" i="4"/>
  <c r="T22" s="1"/>
  <c r="C39"/>
  <c r="T39" s="1"/>
  <c r="J42" i="9"/>
  <c r="I42"/>
  <c r="C54" i="4"/>
  <c r="I56" i="9" s="1"/>
  <c r="C34" i="4"/>
  <c r="C40"/>
  <c r="J40" i="9" s="1"/>
  <c r="C46" i="4"/>
  <c r="J13" i="9"/>
  <c r="I13"/>
  <c r="H49" i="4"/>
  <c r="H55" s="1"/>
  <c r="S11"/>
  <c r="T11" s="1"/>
  <c r="S18"/>
  <c r="T18" s="1"/>
  <c r="S38"/>
  <c r="T38" s="1"/>
  <c r="K49"/>
  <c r="K55" s="1"/>
  <c r="O55"/>
  <c r="K53" i="5"/>
  <c r="L53" s="1"/>
  <c r="J23" i="9"/>
  <c r="I30"/>
  <c r="M57"/>
  <c r="F54" i="4"/>
  <c r="J54"/>
  <c r="E55" i="10"/>
  <c r="I55"/>
  <c r="M55"/>
  <c r="Q55"/>
  <c r="U55"/>
  <c r="F21" i="14"/>
  <c r="G21" s="1"/>
  <c r="F22"/>
  <c r="G22" s="1"/>
  <c r="C49" i="4" l="1"/>
  <c r="C55" s="1"/>
  <c r="I57" i="9" s="1"/>
  <c r="G55" i="4"/>
  <c r="J48" i="9"/>
  <c r="I48"/>
  <c r="I20"/>
  <c r="J20"/>
  <c r="J55" i="4"/>
  <c r="J51" i="9"/>
  <c r="D55" i="4"/>
  <c r="J57" i="9" s="1"/>
  <c r="J34"/>
  <c r="I34"/>
  <c r="I39"/>
  <c r="J39"/>
  <c r="F55" i="4"/>
  <c r="V56" i="2"/>
  <c r="T34" i="4"/>
  <c r="T40"/>
  <c r="I51" i="9" l="1"/>
</calcChain>
</file>

<file path=xl/sharedStrings.xml><?xml version="1.0" encoding="utf-8"?>
<sst xmlns="http://schemas.openxmlformats.org/spreadsheetml/2006/main" count="1278" uniqueCount="932">
  <si>
    <t>ИНФОРМАЦИЯ
о наличии средств информатизации в общеобразовательных организациях 
(по состоянию на 01.01.2024)</t>
  </si>
  <si>
    <t>1. Общая информация</t>
  </si>
  <si>
    <t>Наименование органа местного самоуправления, 
осуществляющего управление в сфере образования</t>
  </si>
  <si>
    <t>Количество общеобразовательных организаций</t>
  </si>
  <si>
    <t>Количество учащихся в них на конец отчетного года
(ОО-2, раздел 3.4, строка 01, графа 3)</t>
  </si>
  <si>
    <t>Адрес электронной почты органа управления образованием</t>
  </si>
  <si>
    <t>Адрес сайта органа управления образованием</t>
  </si>
  <si>
    <t>1.1</t>
  </si>
  <si>
    <t>1.2</t>
  </si>
  <si>
    <t>1.3</t>
  </si>
  <si>
    <t>1.4</t>
  </si>
  <si>
    <t>1.5</t>
  </si>
  <si>
    <t>https://school-35kms.khbschool.ru/</t>
  </si>
  <si>
    <t>Исполнитель</t>
  </si>
  <si>
    <t>подпись</t>
  </si>
  <si>
    <t>(Ф.И.О. полностью)</t>
  </si>
  <si>
    <t xml:space="preserve">телефон </t>
  </si>
  <si>
    <t>Руководитель организации</t>
  </si>
  <si>
    <t xml:space="preserve">М.П.                        </t>
  </si>
  <si>
    <t xml:space="preserve"> </t>
  </si>
  <si>
    <t>2. Сведения об учебном компьютерном оборудовании</t>
  </si>
  <si>
    <t>№ п/п</t>
  </si>
  <si>
    <t>Наименование образовательной организации</t>
  </si>
  <si>
    <t>Количество компьютерных классов*</t>
  </si>
  <si>
    <t>Количество компьютеров в компьютерных классах</t>
  </si>
  <si>
    <t xml:space="preserve">из них </t>
  </si>
  <si>
    <t>Общее количество предметных кабинетов**</t>
  </si>
  <si>
    <t>из них количество предметных кабинетов, оборудованных персональными компьютерами***</t>
  </si>
  <si>
    <t>Количество компьютеров в предметных кабинетах</t>
  </si>
  <si>
    <t>Количество мобильных компьютеров,  не входящих в состав оборудования компьютерных классов и предметных кабинетов ****</t>
  </si>
  <si>
    <r>
      <rPr>
        <sz val="12"/>
        <rFont val="Arial"/>
      </rPr>
      <t xml:space="preserve">Количество персональных компьютеров, установленных на посадочных местах 
пользователей библиотеки*****
</t>
    </r>
    <r>
      <rPr>
        <b/>
        <sz val="12"/>
        <color indexed="2"/>
        <rFont val="Arial"/>
      </rPr>
      <t>(ОО-2, раздел 2.7, строка 02, графа 3)</t>
    </r>
  </si>
  <si>
    <t>из них</t>
  </si>
  <si>
    <t>Учебные компьютеры</t>
  </si>
  <si>
    <t>ноутбуков</t>
  </si>
  <si>
    <t>планшетов</t>
  </si>
  <si>
    <t>Всего***</t>
  </si>
  <si>
    <t>в том числе автоматизированные рабочие места (АРМы) переданные в рамках проекта "Дистанционное обучение детей-инвалидов"</t>
  </si>
  <si>
    <r>
      <t xml:space="preserve">Общее количество классных комнат
</t>
    </r>
    <r>
      <rPr>
        <b/>
        <sz val="12"/>
        <color indexed="2"/>
        <rFont val="Arial"/>
      </rPr>
      <t>(ОО-2, Справка 2, строка 23)</t>
    </r>
  </si>
  <si>
    <r>
      <t xml:space="preserve">Общее количество учебных компьютеров
</t>
    </r>
    <r>
      <rPr>
        <b/>
        <sz val="12"/>
        <color indexed="2"/>
        <rFont val="Arial"/>
      </rPr>
      <t>(ОО-2, раздел 2.1, строка 01, графа 4)</t>
    </r>
  </si>
  <si>
    <t>в том числе</t>
  </si>
  <si>
    <t>В том числе современных******</t>
  </si>
  <si>
    <r>
      <t xml:space="preserve">Количество учебных компьютеров  
</t>
    </r>
    <r>
      <rPr>
        <b/>
        <sz val="12"/>
        <rFont val="Arial"/>
      </rPr>
      <t xml:space="preserve">списанных </t>
    </r>
    <r>
      <rPr>
        <sz val="12"/>
        <rFont val="Arial"/>
      </rPr>
      <t>в 2022 году</t>
    </r>
  </si>
  <si>
    <r>
      <t xml:space="preserve">Количество учебных компьютеров, </t>
    </r>
    <r>
      <rPr>
        <b/>
        <sz val="12"/>
        <rFont val="Arial"/>
      </rPr>
      <t>находящихся в процессе списания в настоящее время (неиспользуемых)</t>
    </r>
  </si>
  <si>
    <r>
      <rPr>
        <sz val="12"/>
        <rFont val="Arial"/>
      </rPr>
      <t xml:space="preserve">Количество учебных компьютеров, </t>
    </r>
    <r>
      <rPr>
        <b/>
        <sz val="12"/>
        <rFont val="Arial"/>
      </rPr>
      <t xml:space="preserve">приобретенных </t>
    </r>
    <r>
      <rPr>
        <sz val="12"/>
        <rFont val="Arial"/>
      </rPr>
      <t xml:space="preserve">и установленных в 2022 году
</t>
    </r>
    <r>
      <rPr>
        <b/>
        <sz val="12"/>
        <color indexed="2"/>
        <rFont val="Arial"/>
      </rPr>
      <t>(ОО-2, раздел 2.1, строка 07, графа 4)</t>
    </r>
  </si>
  <si>
    <r>
      <rPr>
        <sz val="12"/>
        <rFont val="Arial"/>
      </rPr>
      <t xml:space="preserve">Количество учебных компьютеров  
в составе ЛВС организации
</t>
    </r>
    <r>
      <rPr>
        <b/>
        <sz val="12"/>
        <color indexed="2"/>
        <rFont val="Arial"/>
      </rPr>
      <t>(ОО-2, раздел 2.1, строка 04, графа 4)</t>
    </r>
  </si>
  <si>
    <t>Количество учебных компьютеров, имеющих доступ к сети Интернет*******</t>
  </si>
  <si>
    <t>рабочее место учителя</t>
  </si>
  <si>
    <r>
      <rPr>
        <sz val="9"/>
        <rFont val="Arial"/>
      </rPr>
      <t xml:space="preserve">рабочее место ученика
</t>
    </r>
    <r>
      <rPr>
        <sz val="9"/>
        <color indexed="2"/>
        <rFont val="Arial"/>
      </rPr>
      <t>(ОО-2, Справка 2, строка 26) в разделе 1.2. строка 26 ставятся только рабочие места учеников)</t>
    </r>
  </si>
  <si>
    <t>АРМы педагога-предметника, сетевого педагога</t>
  </si>
  <si>
    <t>комплект ученика (находящийся в образовательной организации)</t>
  </si>
  <si>
    <t>АРМЫ детей-инвалидов, переданные во временное пользование в семьи</t>
  </si>
  <si>
    <r>
      <t xml:space="preserve">количество ноутбуков 
</t>
    </r>
    <r>
      <rPr>
        <b/>
        <sz val="12"/>
        <color indexed="2"/>
        <rFont val="Arial"/>
      </rPr>
      <t>(ОО-2, раздел 2.1, строка 02, графа 4)</t>
    </r>
  </si>
  <si>
    <r>
      <t xml:space="preserve">количество планшетных компьютеров 
</t>
    </r>
    <r>
      <rPr>
        <b/>
        <sz val="12"/>
        <color indexed="2"/>
        <rFont val="Arial"/>
      </rPr>
      <t>(ОО-2, раздел 2.1, строка 03, графа 4)</t>
    </r>
  </si>
  <si>
    <r>
      <rPr>
        <sz val="12"/>
        <rFont val="Arial"/>
      </rPr>
      <t xml:space="preserve">Всего
</t>
    </r>
    <r>
      <rPr>
        <b/>
        <sz val="12"/>
        <color indexed="2"/>
        <rFont val="Arial"/>
      </rPr>
      <t>(ОО-2, раздел 2.1, строка 05, графа 4)</t>
    </r>
  </si>
  <si>
    <r>
      <rPr>
        <sz val="12"/>
        <rFont val="Arial"/>
      </rPr>
      <t xml:space="preserve">из них персональных компьютеров, установленных на посадочных местах пользователей библиотеки
</t>
    </r>
    <r>
      <rPr>
        <b/>
        <sz val="12"/>
        <color indexed="2"/>
        <rFont val="Arial"/>
      </rPr>
      <t>(ОО-2, раздел 2.7, строка 03, графа 3)</t>
    </r>
  </si>
  <si>
    <t>2.1</t>
  </si>
  <si>
    <t>2.2.1</t>
  </si>
  <si>
    <t>2.2.2</t>
  </si>
  <si>
    <t>2.2.3</t>
  </si>
  <si>
    <t>2.2.4</t>
  </si>
  <si>
    <t>2.3</t>
  </si>
  <si>
    <t>2.4</t>
  </si>
  <si>
    <t>2.5</t>
  </si>
  <si>
    <t>2.6</t>
  </si>
  <si>
    <t>2.7</t>
  </si>
  <si>
    <t>2.8</t>
  </si>
  <si>
    <t>2.5.1</t>
  </si>
  <si>
    <t>2.5.2</t>
  </si>
  <si>
    <t>2.9.1</t>
  </si>
  <si>
    <t>2.9.2</t>
  </si>
  <si>
    <t>2.10.1</t>
  </si>
  <si>
    <t>2.10.2</t>
  </si>
  <si>
    <t>2.10.3</t>
  </si>
  <si>
    <t>2.11</t>
  </si>
  <si>
    <t>2.12.1</t>
  </si>
  <si>
    <t>2.12.2</t>
  </si>
  <si>
    <t>2.12.3</t>
  </si>
  <si>
    <t>2.12.4</t>
  </si>
  <si>
    <t>2.13</t>
  </si>
  <si>
    <t>2.14</t>
  </si>
  <si>
    <t>2.15</t>
  </si>
  <si>
    <t>2.16</t>
  </si>
  <si>
    <t>2.17.1</t>
  </si>
  <si>
    <t>2.17.2</t>
  </si>
  <si>
    <t>Среднего общего образования</t>
  </si>
  <si>
    <t xml:space="preserve">Муниципальное общеобразовательное 
учреждение гимназия № 1 имени Героя Советского Союза Евгения Дикопольцева
</t>
  </si>
  <si>
    <t xml:space="preserve">Муниципальное общеобразовательное 
учреждение средняя общеобразовательная школа № 3
</t>
  </si>
  <si>
    <t xml:space="preserve">Муниципальное общеобразовательное 
учреждение средняя общеобразовательная школа № 4 имени Героя Советского Союза Хоменко И.С
</t>
  </si>
  <si>
    <t xml:space="preserve">Муниципальное общеобразовательное 
учреждение средняя общеобразовательная школа № 5
</t>
  </si>
  <si>
    <t xml:space="preserve">Муниципальное общеобразовательное 
учреждение средняя общеобразовательная школа № 6
</t>
  </si>
  <si>
    <t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t>
  </si>
  <si>
    <t xml:space="preserve">Муниципальное общеобразовательное 
учреждение средняя общеобразовательная школа № 8
</t>
  </si>
  <si>
    <t xml:space="preserve">Муниципальное общеобразовательное 
учреждение гимназия № 9
</t>
  </si>
  <si>
    <t xml:space="preserve">Муниципальное общеобразовательное 
учреждение средняя общеобразовательная школа № 13
</t>
  </si>
  <si>
    <t xml:space="preserve">Муниципальное общеобразовательное
учреждение средняя общеобразовательная школа № 14
</t>
  </si>
  <si>
    <t xml:space="preserve">Муниципальное общеобразовательное 
учреждение средняя общеобразовательная школа № 15
</t>
  </si>
  <si>
    <t xml:space="preserve">Муниципальное общеобразовательное
учреждение средняя общеобразовательная школа с углубленным изучением отдельных предметов № 16
</t>
  </si>
  <si>
    <t xml:space="preserve">Муниципальное общеобразовательное 
учреждение Центр образования имени Героя Советского Союза А.П. Маресьева "Открытие"
</t>
  </si>
  <si>
    <t xml:space="preserve">Муниципальное общеобразовательное 
учреждение средняя общеобразовательная школа № 19
</t>
  </si>
  <si>
    <t xml:space="preserve">Муниципальное общеобразовательное 
учреждение средняя школа с кадетскими классами № 22
</t>
  </si>
  <si>
    <t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t>
  </si>
  <si>
    <t xml:space="preserve">Муниципальное общеобразовательное 
учреждение средняя общеобразовательная школа № 24
</t>
  </si>
  <si>
    <t xml:space="preserve">Муниципальное общеобразовательное 
учреждение средняя общеобразовательная школа № 27
</t>
  </si>
  <si>
    <t xml:space="preserve">Муниципальное общеобразовательное 
учреждение средняя общеобразовательная школа № 28
</t>
  </si>
  <si>
    <t xml:space="preserve">Муниципальное общеобразовательное 
учреждение средняя общеобразовательная школа № 30
</t>
  </si>
  <si>
    <t xml:space="preserve">Муниципальное общеобразовательное 
учреждение средняя общеобразовательная школа № 31
</t>
  </si>
  <si>
    <t xml:space="preserve">Муниципальное общеобразовательное 
учреждение средняя общеобразовательная школа № 32
</t>
  </si>
  <si>
    <t xml:space="preserve">Муниципальное общеобразовательное 
учреждение Лицей № 33
</t>
  </si>
  <si>
    <t xml:space="preserve">Муниципальное общеобразовательное 
учреждение средняя общеобразовательная школа № 34
</t>
  </si>
  <si>
    <t xml:space="preserve">Муниципальное общеобразовательное 
учреждение средняя общеобразовательная школа № 35 имени Героя Советского Союза В.П.Чкалова
</t>
  </si>
  <si>
    <t xml:space="preserve">Муниципальное общеобразовательное 
учреждение средняя общеобразовательная школа № 36
</t>
  </si>
  <si>
    <t xml:space="preserve">Муниципальное общеобразовательное 
учреждение средняя общеобразовательная школа № 37
</t>
  </si>
  <si>
    <t xml:space="preserve">Муниципальное общеобразовательное 
учреждение средняя общеобразовательная школа № 38
</t>
  </si>
  <si>
    <t xml:space="preserve">Муниципальное общеобразовательное 
учреждение средняя общеобразовательная школа № 42
</t>
  </si>
  <si>
    <t xml:space="preserve">Муниципальное общеобразовательное 
учреждение гимназия № 45
</t>
  </si>
  <si>
    <t xml:space="preserve">Муниципальное общеобразовательное 
учреждение средняя общеобразовательная школа № 50
</t>
  </si>
  <si>
    <t xml:space="preserve">Муниципальное общеобразовательное 
учреждение средняя общеобразовательная школа № 51
</t>
  </si>
  <si>
    <t xml:space="preserve">Муниципальное общеобразовательное 
учреждение средняя общеобразовательная школа № 53
</t>
  </si>
  <si>
    <t xml:space="preserve">Муниципальное общеобразовательное 
учреждение средняя общеобразовательная школа № 62
</t>
  </si>
  <si>
    <t xml:space="preserve">Муниципальное бюджетное общеобразовательное 
учреждение лицей № 1
</t>
  </si>
  <si>
    <t xml:space="preserve">Муниципальное общеобразовательное учреждение "Инженерная школа города Комсомольска-на-Амуре"
</t>
  </si>
  <si>
    <t>Основного общего образования</t>
  </si>
  <si>
    <t>Муниципальное общеобразовательное 
учреждение основная общеобразовательная школа № 29</t>
  </si>
  <si>
    <t>Начального общего образования</t>
  </si>
  <si>
    <t>ИТОГО в общеобразовательных организациях:</t>
  </si>
  <si>
    <t>Вечерние (сменные) общеобразовательные организации</t>
  </si>
  <si>
    <t>ИТОГО в вечерних (сменных) общеобразовательных организациях:</t>
  </si>
  <si>
    <t>ВСЕГО:</t>
  </si>
  <si>
    <r>
      <t>Примечание:</t>
    </r>
    <r>
      <rPr>
        <i/>
        <sz val="12"/>
        <color theme="3" tint="-0.249977111117893"/>
        <rFont val="Calibri"/>
        <scheme val="minor"/>
      </rPr>
      <t xml:space="preserve"> </t>
    </r>
  </si>
  <si>
    <r>
      <t xml:space="preserve">* Под </t>
    </r>
    <r>
      <rPr>
        <i/>
        <u/>
        <sz val="12"/>
        <color theme="3" tint="-0.249977111117893"/>
        <rFont val="Calibri"/>
        <scheme val="minor"/>
      </rPr>
      <t xml:space="preserve">компьютерным классом </t>
    </r>
    <r>
      <rPr>
        <i/>
        <sz val="12"/>
        <color theme="3" tint="-0.249977111117893"/>
        <rFont val="Calibri"/>
        <scheme val="minor"/>
      </rPr>
      <t xml:space="preserve">понимается  специализированый учебный кабинет, оборудованный </t>
    </r>
    <r>
      <rPr>
        <b/>
        <i/>
        <sz val="12"/>
        <color theme="3" tint="-0.249977111117893"/>
        <rFont val="Calibri"/>
        <scheme val="minor"/>
      </rPr>
      <t xml:space="preserve">стационарно установленной </t>
    </r>
    <r>
      <rPr>
        <i/>
        <sz val="12"/>
        <color theme="3" tint="-0.249977111117893"/>
        <rFont val="Calibri"/>
        <scheme val="minor"/>
      </rPr>
      <t xml:space="preserve">компьютерной техникой в количестве </t>
    </r>
    <r>
      <rPr>
        <b/>
        <i/>
        <sz val="12"/>
        <color theme="3" tint="-0.249977111117893"/>
        <rFont val="Calibri"/>
        <scheme val="minor"/>
      </rPr>
      <t>не менее пяти рабочих мест</t>
    </r>
    <r>
      <rPr>
        <i/>
        <sz val="12"/>
        <color theme="3" tint="-0.249977111117893"/>
        <rFont val="Calibri"/>
        <scheme val="minor"/>
      </rPr>
      <t>.</t>
    </r>
  </si>
  <si>
    <r>
      <t xml:space="preserve">** Под </t>
    </r>
    <r>
      <rPr>
        <i/>
        <u/>
        <sz val="12"/>
        <color theme="3" tint="-0.249977111117893"/>
        <rFont val="Calibri"/>
        <scheme val="minor"/>
      </rPr>
      <t xml:space="preserve">предметным кабинетом </t>
    </r>
    <r>
      <rPr>
        <i/>
        <sz val="12"/>
        <color theme="3" tint="-0.249977111117893"/>
        <rFont val="Calibri"/>
        <scheme val="minor"/>
      </rPr>
      <t>понимается кабинет, предназначенный для обучения учащихся по общеобразовательным дисциплинам, за исключением компьютерных классов.</t>
    </r>
  </si>
  <si>
    <t>*** Общее количество компьютеров в предметных кабинетах указывается с учетом рабочих мест учителя и учащихся.</t>
  </si>
  <si>
    <r>
      <t xml:space="preserve">**** </t>
    </r>
    <r>
      <rPr>
        <i/>
        <u/>
        <sz val="12"/>
        <color theme="3" tint="-0.249977111117893"/>
        <rFont val="Calibri"/>
        <scheme val="minor"/>
      </rPr>
      <t>Ноутбуки и планшетные компьютеры</t>
    </r>
    <r>
      <rPr>
        <i/>
        <sz val="12"/>
        <color theme="3" tint="-0.249977111117893"/>
        <rFont val="Calibri"/>
        <scheme val="minor"/>
      </rPr>
      <t xml:space="preserve"> учитываются в составе компьютерных классов (раздел 2.2) и предметных кабинетов (раздел 2.5) только если они закреплены за соответствующими кабинетами на постоянной основе. В остальных случаях  ноутбуки и планшетные компьютеры учитываются в разделе 2.9. Двойной учет данного оборудования в разделах 2.2, 2.5 и 2.9 не допускается!</t>
    </r>
  </si>
  <si>
    <t>***** Общее количество компьютеров в библиотеке указывается без учета рабочего места библиотекаря.</t>
  </si>
  <si>
    <r>
      <t xml:space="preserve">****** Под </t>
    </r>
    <r>
      <rPr>
        <i/>
        <u/>
        <sz val="12"/>
        <color theme="3" tint="-0.249977111117893"/>
        <rFont val="Calibri"/>
        <scheme val="minor"/>
      </rPr>
      <t xml:space="preserve">современным компьютером </t>
    </r>
    <r>
      <rPr>
        <i/>
        <sz val="12"/>
        <color theme="3" tint="-0.249977111117893"/>
        <rFont val="Calibri"/>
        <scheme val="minor"/>
      </rPr>
      <t>понимается стационарный компьютер, либо ноутбук, находящийся в эксплуатации не более 4 лет, либо планшетный компьютер, находящийся в эксплуатации не более 3 лет.</t>
    </r>
  </si>
  <si>
    <t>******* Учитываются компьютеры, подключенные к сети Интернет как через  локальную вычислительную сеть школы, так и напрямую через оборудование провайдера</t>
  </si>
  <si>
    <r>
      <t xml:space="preserve">В данной таблице значение в разделе 2.10 рассчитывается автоматически. </t>
    </r>
    <r>
      <rPr>
        <b/>
        <i/>
        <sz val="12"/>
        <color theme="3" tint="-0.249977111117893"/>
        <rFont val="Calibri"/>
        <scheme val="minor"/>
      </rPr>
      <t>Формулу не удалять, не изменять!</t>
    </r>
  </si>
  <si>
    <r>
      <t xml:space="preserve">ВНИМАНИЕ! </t>
    </r>
    <r>
      <rPr>
        <b/>
        <i/>
        <sz val="12"/>
        <color theme="3" tint="-0.249977111117893"/>
        <rFont val="Calibri"/>
        <scheme val="minor"/>
      </rPr>
      <t>Количество учебных компьютеров должно соотвествовать сведениям, отраженным в аналогичном отчете за прошлый год с учетом списанных (раздел 2.13), находящихся в процессе списания (раздел 2.14) и приобретенных (раздел 2.15) компьютеров. В случае несоотвествия подготовить пояснительную записку.</t>
    </r>
  </si>
  <si>
    <t xml:space="preserve">Установленный формат листов, размер и цвет шрифта, заливки ячеек  НЕ ИЗМЕНЯТЬ!  Печать листа - по ширине таблицы, книжная ориентация. Примечания НЕ РАСПЕЧАТЫВАТЬ. </t>
  </si>
  <si>
    <t>3. Сведения о компьютерном оборудовании у персонала организации</t>
  </si>
  <si>
    <t>Компьютеры персонала</t>
  </si>
  <si>
    <t>Количество стационарных компьютеров 
у персонала организации</t>
  </si>
  <si>
    <t>Количество ноутбуков у персонала организации</t>
  </si>
  <si>
    <t>Количество планшетных компьютеров
у персонала организации</t>
  </si>
  <si>
    <t>Количество персональных компьютеров, установленных на рабочем месте библиотекаря</t>
  </si>
  <si>
    <t>Всего</t>
  </si>
  <si>
    <t>в том числе современных*</t>
  </si>
  <si>
    <r>
      <t xml:space="preserve">Количество компьютеров персонала, </t>
    </r>
    <r>
      <rPr>
        <b/>
        <sz val="12"/>
        <rFont val="Arial"/>
      </rPr>
      <t xml:space="preserve">списанных </t>
    </r>
    <r>
      <rPr>
        <sz val="12"/>
        <rFont val="Arial"/>
      </rPr>
      <t>в 2022 году</t>
    </r>
  </si>
  <si>
    <r>
      <t xml:space="preserve">Количество компьютеров персонала, </t>
    </r>
    <r>
      <rPr>
        <b/>
        <sz val="12"/>
        <rFont val="Arial"/>
      </rPr>
      <t>находящихся в процессе списания в настоящее время (неиспользуемых)</t>
    </r>
  </si>
  <si>
    <r>
      <t xml:space="preserve">Количество компьютеров персонала, </t>
    </r>
    <r>
      <rPr>
        <b/>
        <sz val="12"/>
        <rFont val="Arial"/>
      </rPr>
      <t>приобретенных</t>
    </r>
    <r>
      <rPr>
        <sz val="12"/>
        <rFont val="Arial"/>
      </rPr>
      <t xml:space="preserve"> и установленных 
в 2022 году</t>
    </r>
  </si>
  <si>
    <t>Количество компьютеров персонала 
в составе ЛВС организации</t>
  </si>
  <si>
    <t>Количество компьютеров персонала, имеющих доступ к сети Интернет**</t>
  </si>
  <si>
    <t>из них персональные компьютеры, установленные на рабочем месте библиотекаря, подключенные к сети Интернет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</si>
  <si>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</si>
  <si>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</si>
  <si>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</si>
  <si>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</si>
  <si>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</si>
  <si>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</si>
  <si>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</si>
  <si>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</si>
  <si>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</si>
  <si>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</si>
  <si>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3.11.1</t>
  </si>
  <si>
    <t>3.11.2</t>
  </si>
  <si>
    <t> </t>
  </si>
  <si>
    <r>
      <t xml:space="preserve">Примечание: 
* В разделе 3.3 учтываются не устанволенные стационарно ноутбуки и планшетные ПК
** Под </t>
    </r>
    <r>
      <rPr>
        <b/>
        <i/>
        <u/>
        <sz val="11"/>
        <color theme="3" tint="-0.249977111117893"/>
        <rFont val="Arial Narrow"/>
      </rPr>
      <t xml:space="preserve">современным компьютером </t>
    </r>
    <r>
      <rPr>
        <b/>
        <i/>
        <sz val="11"/>
        <color theme="3" tint="-0.249977111117893"/>
        <rFont val="Arial Narrow"/>
      </rPr>
      <t>понимается компьютер на основе процессора двух и более вычислительных ядер с тактовой частотой от 2,0ГГц и выше.
***В разделе 3.9 считаются компьютеры с доступом в Интернет не в составе ЛВС организации.
В данной таблице значение в разделе 3.1 рассчитывается автоматически. Формулу не удалять, не изменять!
ВНИМАНИЕ! Количество компьютеров у персонала организации должно соотвествовать сведениям, отраженным в аналогичном отчете за прошлый год с учетом списанных (раздел 3.5), находящихся в процессе списания (раздел 3.6) и приобретенных (раздел 3.7) компьютеров. В случае несоотвествия подготовить пояснительную записку, подписанную руководителем.</t>
    </r>
  </si>
  <si>
    <r>
      <t xml:space="preserve">* Под </t>
    </r>
    <r>
      <rPr>
        <i/>
        <u/>
        <sz val="12"/>
        <color theme="3" tint="-0.249977111117893"/>
        <rFont val="Calibri"/>
        <scheme val="minor"/>
      </rPr>
      <t xml:space="preserve">современным компьютером </t>
    </r>
    <r>
      <rPr>
        <i/>
        <sz val="12"/>
        <color theme="3" tint="-0.249977111117893"/>
        <rFont val="Calibri"/>
        <scheme val="minor"/>
      </rPr>
      <t>понимается стационарный компьютер, либо ноутбук, находящийся в эксплуатации не более 4 лет, либо планшетный компьютер, находящийся в эксплуатации не более 3 лет.</t>
    </r>
  </si>
  <si>
    <t>** Учитываются компьютеры, подключенные к сети Интернет как через через локальную вычислительную сеть школы, так и напрямую через оборудование провайдера</t>
  </si>
  <si>
    <r>
      <t xml:space="preserve">В данной таблице значение в разделе 3.5 рассчитывается автоматически. </t>
    </r>
    <r>
      <rPr>
        <b/>
        <i/>
        <sz val="12"/>
        <color theme="3" tint="-0.249977111117893"/>
        <rFont val="Calibri"/>
        <scheme val="minor"/>
      </rPr>
      <t>Формулу не удалять, не изменять!</t>
    </r>
  </si>
  <si>
    <r>
      <t xml:space="preserve">ВНИМАНИЕ! </t>
    </r>
    <r>
      <rPr>
        <b/>
        <i/>
        <sz val="12"/>
        <color theme="3" tint="-0.249977111117893"/>
        <rFont val="Calibri"/>
        <scheme val="minor"/>
      </rPr>
      <t>Количество омпьютеров у персонала организации должно соотвествовать сведениям, отраженным в аналогичном отчете за прошлый год с учетом списанных (раздел 3.7), находящихся в процессе списания (раздел 3.8) и приобретенных (раздел 3.9) компьютеров. В случае несоответствия подготовить пояснительную записку.</t>
    </r>
  </si>
  <si>
    <t>4. Общее количество компьютерной техники в организации</t>
  </si>
  <si>
    <r>
      <t xml:space="preserve">Общее количество компьютеров в организации
</t>
    </r>
    <r>
      <rPr>
        <b/>
        <sz val="12"/>
        <color indexed="2"/>
        <rFont val="Arial"/>
      </rPr>
      <t>(ОО-2, раздел 2.1, строка 01, графа 3)</t>
    </r>
  </si>
  <si>
    <t xml:space="preserve">в том числе современных </t>
  </si>
  <si>
    <r>
      <t xml:space="preserve">Общее количество компьютеров в библиотеке
</t>
    </r>
    <r>
      <rPr>
        <b/>
        <sz val="12"/>
        <color indexed="2"/>
        <rFont val="Arial"/>
      </rPr>
      <t>(ОО-2, раздел 2.7, строка 07, графа 3)</t>
    </r>
  </si>
  <si>
    <r>
      <rPr>
        <sz val="12"/>
        <rFont val="Arial"/>
      </rPr>
      <t xml:space="preserve">Количество  компьютеров  
</t>
    </r>
    <r>
      <rPr>
        <b/>
        <sz val="12"/>
        <rFont val="Arial"/>
      </rPr>
      <t xml:space="preserve">списанных </t>
    </r>
    <r>
      <rPr>
        <sz val="12"/>
        <rFont val="Arial"/>
      </rPr>
      <t>в 2023 году</t>
    </r>
  </si>
  <si>
    <r>
      <t xml:space="preserve">Количество  компьютеров, </t>
    </r>
    <r>
      <rPr>
        <b/>
        <sz val="12"/>
        <rFont val="Arial"/>
      </rPr>
      <t>находящихся в процессе списания в настоящее время (неиспользуемых)</t>
    </r>
  </si>
  <si>
    <r>
      <rPr>
        <sz val="12"/>
        <rFont val="Arial"/>
      </rPr>
      <t xml:space="preserve">Количество  компьютеров, </t>
    </r>
    <r>
      <rPr>
        <b/>
        <sz val="12"/>
        <rFont val="Arial"/>
      </rPr>
      <t xml:space="preserve">приобретенных </t>
    </r>
    <r>
      <rPr>
        <sz val="12"/>
        <rFont val="Arial"/>
      </rPr>
      <t xml:space="preserve">и установленных в 2023 году
</t>
    </r>
    <r>
      <rPr>
        <b/>
        <sz val="12"/>
        <color indexed="2"/>
        <rFont val="Arial"/>
      </rPr>
      <t>(ОО-2, раздел 2.1, строка 07, графа 3)</t>
    </r>
  </si>
  <si>
    <r>
      <t xml:space="preserve">Количество компьютеров 
в составе ЛВС организации
</t>
    </r>
    <r>
      <rPr>
        <b/>
        <sz val="12"/>
        <color indexed="2"/>
        <rFont val="Arial"/>
      </rPr>
      <t>(ОО-2, раздел 2.1, строка 04, графа 3)</t>
    </r>
  </si>
  <si>
    <r>
      <t xml:space="preserve">Общее количество компьютеров, 
имеющих доступ в Интернет
</t>
    </r>
    <r>
      <rPr>
        <b/>
        <sz val="12"/>
        <color indexed="2"/>
        <rFont val="Arial"/>
      </rPr>
      <t>(ОО-2, раздел 2.1, строка 05, графа 3)</t>
    </r>
  </si>
  <si>
    <t>Количество  мобильных телег 
на основе ноутбуков 
(в них единиц)</t>
  </si>
  <si>
    <t>Количество 
мобильных телег
на основе планшетов 
(в них единиц)</t>
  </si>
  <si>
    <t>!!!!КОНТРОЛЬ!!!!</t>
  </si>
  <si>
    <r>
      <t xml:space="preserve">количество ноутбуков 
</t>
    </r>
    <r>
      <rPr>
        <b/>
        <sz val="12"/>
        <color indexed="2"/>
        <rFont val="Arial"/>
      </rPr>
      <t>(ОО-2, раздел 2.1, строка 02, графа 3)</t>
    </r>
  </si>
  <si>
    <r>
      <t xml:space="preserve">количество планшетных компьютеров 
</t>
    </r>
    <r>
      <rPr>
        <b/>
        <sz val="12"/>
        <color indexed="2"/>
        <rFont val="Arial"/>
      </rPr>
      <t>(ОО-2, раздел 2.1, строка 03, графа 3)</t>
    </r>
  </si>
  <si>
    <t>всего</t>
  </si>
  <si>
    <t>в них ноутбуков</t>
  </si>
  <si>
    <t>в них планшетов</t>
  </si>
  <si>
    <t>Было (Прошлый год)</t>
  </si>
  <si>
    <t>Было-Списали+Приобрели=Стало</t>
  </si>
  <si>
    <t>Разница 4.1 и 5 
(Должно получиться -о-)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</si>
  <si>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</si>
  <si>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</si>
  <si>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</si>
  <si>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</si>
  <si>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</si>
  <si>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</si>
  <si>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</si>
  <si>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</si>
  <si>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</si>
  <si>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</si>
  <si>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4.11.1</t>
  </si>
  <si>
    <t>4.11.2</t>
  </si>
  <si>
    <t>4.11.3</t>
  </si>
  <si>
    <t>4.11.4</t>
  </si>
  <si>
    <t>В данной таблице вручную вводится значение только в разделе 4.11. Остальные значения рассчитываются автоматически.</t>
  </si>
  <si>
    <t xml:space="preserve">По подразделу  4.11 учитывается количество мобильных телег, имеющихся в учреждении и размещенное в них оборудование из  общего числа компьютерного оборудования. </t>
  </si>
  <si>
    <t>Формулы не удалять, не изменять!</t>
  </si>
  <si>
    <t>5. Сведения о наличии интерактивного и периферийного оборудования в общеобразовательных организациях по состоянию на 01.01.2023</t>
  </si>
  <si>
    <t>Количество мультимедийного и интерактивного оборудования установленного в учебных кабинетах</t>
  </si>
  <si>
    <t>Оснащение учебных кабинетов мультимедийным и интерактивным оборудованием</t>
  </si>
  <si>
    <t>Количество периферийного оборудования установленного в организации</t>
  </si>
  <si>
    <t>Количество мультимедийных  проекторов</t>
  </si>
  <si>
    <t>Количество интерактивных  проекторов</t>
  </si>
  <si>
    <t>Количество интерактивных комплектов на основе приставки (мобильная приставка+проектор)</t>
  </si>
  <si>
    <t>Количество интерактивных комплектов (доска + проектор)</t>
  </si>
  <si>
    <t>Количество интерактивных панелей 
(столы, настенные панели, панели на мобильных стойках)</t>
  </si>
  <si>
    <r>
      <rPr>
        <sz val="12"/>
        <color theme="1"/>
        <rFont val="Arial"/>
      </rPr>
      <t xml:space="preserve">Всего мультимедийного оборудования
</t>
    </r>
    <r>
      <rPr>
        <b/>
        <sz val="12"/>
        <color indexed="2"/>
        <rFont val="Arial"/>
      </rPr>
      <t>(ОО-2, раздел 2.1, строка 10, графа 3)</t>
    </r>
  </si>
  <si>
    <r>
      <t xml:space="preserve">Всего интерактивных досок
</t>
    </r>
    <r>
      <rPr>
        <b/>
        <sz val="12"/>
        <color indexed="2"/>
        <rFont val="Arial"/>
      </rPr>
      <t>(ОО-2, раздел 2.1, строка 11, графа 3)</t>
    </r>
  </si>
  <si>
    <t>Всего учебных кабинетов</t>
  </si>
  <si>
    <t>Оснащено мультимедийным и интерактивным оборудованием учебных кабинетов</t>
  </si>
  <si>
    <t>Доля учебных кабинетов, оснащенных мультимедийным и интерактивным оборудованием</t>
  </si>
  <si>
    <r>
      <t xml:space="preserve">Учебные кабинеты, оснащенные стационарными интерактивными досками
</t>
    </r>
    <r>
      <rPr>
        <b/>
        <sz val="12"/>
        <color indexed="2"/>
        <rFont val="Arial"/>
      </rPr>
      <t>(ОО-2, раздел 1.2, Справка 2, строка 24, графа 3)</t>
    </r>
  </si>
  <si>
    <r>
      <t xml:space="preserve">Учебные кабинеты, оснащенные мультимедийными проекторами
</t>
    </r>
    <r>
      <rPr>
        <b/>
        <sz val="12"/>
        <color indexed="2"/>
        <rFont val="Arial"/>
      </rPr>
      <t>(ОО-2, раздел 1.2, Справка 2, строка 25, графа 3)</t>
    </r>
  </si>
  <si>
    <t>Электронные терминалы (инфоматы)</t>
  </si>
  <si>
    <t>Принтеры</t>
  </si>
  <si>
    <t>Сканеры</t>
  </si>
  <si>
    <t>Ксероксы
(копировальные аппараты)</t>
  </si>
  <si>
    <t>Многофункциональные устройства (МФУ, выполняющие операции печати, сканирования, копирования)</t>
  </si>
  <si>
    <r>
      <t xml:space="preserve">Всего
</t>
    </r>
    <r>
      <rPr>
        <b/>
        <sz val="12"/>
        <color indexed="2"/>
        <rFont val="Arial"/>
      </rPr>
      <t>(ОО-2, раздел 2.1, строка 08, графа 3)</t>
    </r>
  </si>
  <si>
    <r>
      <t xml:space="preserve">Из них с доступом к ресурсам сети Интернет
</t>
    </r>
    <r>
      <rPr>
        <b/>
        <sz val="12"/>
        <color indexed="2"/>
        <rFont val="Arial"/>
      </rPr>
      <t>(ОО-2, раздел 2.1, строка 09, графа 3)</t>
    </r>
  </si>
  <si>
    <r>
      <t xml:space="preserve">Всего
</t>
    </r>
    <r>
      <rPr>
        <b/>
        <sz val="12"/>
        <color indexed="2"/>
        <rFont val="Arial"/>
      </rPr>
      <t>(ОО-2, раздел 2.1, строка 12, графа 3)</t>
    </r>
  </si>
  <si>
    <r>
      <rPr>
        <sz val="12"/>
        <rFont val="Arial"/>
      </rPr>
      <t xml:space="preserve">из них в библиотеке
</t>
    </r>
    <r>
      <rPr>
        <b/>
        <sz val="12"/>
        <color indexed="2"/>
        <rFont val="Arial"/>
      </rPr>
      <t>(ОО-2, раздел 2.7, строка 08, графа 3)</t>
    </r>
  </si>
  <si>
    <r>
      <t xml:space="preserve">Всего
</t>
    </r>
    <r>
      <rPr>
        <b/>
        <sz val="12"/>
        <color indexed="2"/>
        <rFont val="Arial"/>
      </rPr>
      <t>(ОО-2, раздел 2.1, строка 13, графа 3)</t>
    </r>
  </si>
  <si>
    <r>
      <t xml:space="preserve">из них в библиотеке
</t>
    </r>
    <r>
      <rPr>
        <b/>
        <sz val="12"/>
        <color indexed="2"/>
        <rFont val="Arial"/>
      </rPr>
      <t>(ОО-2, раздел 2.7, строка 09, графа 3)</t>
    </r>
  </si>
  <si>
    <r>
      <t xml:space="preserve">Всего
</t>
    </r>
    <r>
      <rPr>
        <b/>
        <sz val="12"/>
        <color indexed="2"/>
        <rFont val="Arial"/>
      </rPr>
      <t>(ОО-2, раздел 2.1, строка 15, графа 3)</t>
    </r>
  </si>
  <si>
    <r>
      <t xml:space="preserve">из них в библиотеке
</t>
    </r>
    <r>
      <rPr>
        <b/>
        <sz val="12"/>
        <color indexed="2"/>
        <rFont val="Arial"/>
      </rPr>
      <t>(ОО-2, раздел 2.7, строка 10, графа 3)</t>
    </r>
  </si>
  <si>
    <r>
      <t xml:space="preserve">Всего
</t>
    </r>
    <r>
      <rPr>
        <b/>
        <sz val="12"/>
        <color indexed="2"/>
        <rFont val="Arial"/>
      </rPr>
      <t>(ОО-2, раздел 2.1, строка 14, графа 3)</t>
    </r>
  </si>
  <si>
    <r>
      <t xml:space="preserve">из них в библиотеке
</t>
    </r>
    <r>
      <rPr>
        <b/>
        <sz val="12"/>
        <color indexed="2"/>
        <rFont val="Arial"/>
      </rPr>
      <t>(ОО-2, раздел 2.7, строка 12, графа 3)</t>
    </r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</si>
  <si>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</si>
  <si>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</si>
  <si>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</si>
  <si>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</si>
  <si>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</si>
  <si>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</si>
  <si>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</si>
  <si>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</si>
  <si>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</si>
  <si>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</si>
  <si>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</si>
  <si>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</si>
  <si>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</si>
  <si>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</si>
  <si>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</si>
  <si>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</si>
  <si>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</si>
  <si>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</si>
  <si>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</si>
  <si>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</si>
  <si>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</si>
  <si>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</si>
  <si>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5.1.7 и 5.1.4 - это панели, а не дсоки. Не знают, в какую графу ставить</t>
  </si>
  <si>
    <t>Проекторы в составе интерактивных комплектов учитываются только один раз!</t>
  </si>
  <si>
    <t>6. Сведения о локальной вычислительной сети (ЛВС) организации</t>
  </si>
  <si>
    <t>Количество сегментов ЛВС</t>
  </si>
  <si>
    <t>Всего рабочих мест 
в составе ЛВС</t>
  </si>
  <si>
    <t>Количество рабочих мест в составе ЛВС с доступом в сеть Интернет*</t>
  </si>
  <si>
    <t>Количество учебных рабочих мест в составе ЛВС</t>
  </si>
  <si>
    <t>Количество учебных рабочих мест в составе ЛВС 
с доступом в сеть Интернет*</t>
  </si>
  <si>
    <r>
      <rPr>
        <sz val="12"/>
        <rFont val="Arial"/>
      </rPr>
      <t xml:space="preserve">Наличие системы контентной фильтрации (1/0)**
</t>
    </r>
    <r>
      <rPr>
        <b/>
        <sz val="12"/>
        <color indexed="2"/>
        <rFont val="Arial"/>
      </rPr>
      <t>(ОО-2, раздел 2.2, строка 11, графа 3)</t>
    </r>
  </si>
  <si>
    <t>Количество учебных рабочих мест на которых осуществляется контентная фильтрация*</t>
  </si>
  <si>
    <t>Наличие серверной в организации (1/0)</t>
  </si>
  <si>
    <t>Количество серверов</t>
  </si>
  <si>
    <t>Наличие зон WiFi в организации (1/0)</t>
  </si>
  <si>
    <t>Подключенных к сети Интернет через единую сеть передачи данных (ЕСПД)</t>
  </si>
  <si>
    <t>Подключенных к сети Интернет через других провайдеров</t>
  </si>
  <si>
    <t>6.1</t>
  </si>
  <si>
    <t>6.2</t>
  </si>
  <si>
    <t>6.3</t>
  </si>
  <si>
    <t>6.4</t>
  </si>
  <si>
    <t>6.5</t>
  </si>
  <si>
    <t>6.6</t>
  </si>
  <si>
    <t>6.7.1</t>
  </si>
  <si>
    <t>6.7.2</t>
  </si>
  <si>
    <t>6.8</t>
  </si>
  <si>
    <t>6.9</t>
  </si>
  <si>
    <t>6.10</t>
  </si>
  <si>
    <t>1</t>
  </si>
  <si>
    <t>да</t>
  </si>
  <si>
    <r>
      <t>Примечание:</t>
    </r>
    <r>
      <rPr>
        <i/>
        <sz val="12"/>
        <color rgb="FF17375E"/>
        <rFont val="Calibri"/>
        <scheme val="minor"/>
      </rPr>
      <t xml:space="preserve"> </t>
    </r>
  </si>
  <si>
    <t>* Учитываются компьютеры, подключенные к сети Интернет только  через локальную вычислительную сеть школы, без учета подключенных напрямую через оборудование провайдер</t>
  </si>
  <si>
    <t>** Наличие в организации системы контентной фильтрации (СКФ), исключающей возможность доступа учащихся к информации, размещенной в сети Интернет, не совместимой с задачами обучения и воспитания.</t>
  </si>
  <si>
    <t xml:space="preserve">В данной таблице автоматически рассчитываются значения только в разделах 6.2 и 6.4. </t>
  </si>
  <si>
    <t>7.1. Сведения о подключении к сети Интернет</t>
  </si>
  <si>
    <r>
      <t xml:space="preserve">Максимальная скорость 
доступа к Интернету *
(ниже 256 Кбит/сек (1),
256 - 511 Кбит/сек (2),
512 - 999 Кбит/сек(3),
1.0 - 1.9 Мбит/сек(4),
2.0 - 29.9 Мбит/сек (5),
30.0 - 49.9 Мбит/сек (6),
50.0 - 99.9 Мбит/сек(7),
100 Мбит/сек и выше (8),
не используется (0))
</t>
    </r>
    <r>
      <rPr>
        <b/>
        <sz val="12"/>
        <color indexed="2"/>
        <rFont val="Arial"/>
      </rPr>
      <t>(ОО-2, раздел 2.3, строка 01, графа 3)</t>
    </r>
  </si>
  <si>
    <t>в том числе по типам доступа:</t>
  </si>
  <si>
    <t>Расходы на оплату доступа 
к сети Интернет (тыс. рублей)</t>
  </si>
  <si>
    <r>
      <t xml:space="preserve">      максимальная скорость фиксированного проводного доступа к Интернету
(модемное подключение через коммутируемую телефонную линию, ISDN связь, цифровая абонентская линия (технология xDSL и т.д.), другая кабельная связь (включая выделенные линии, оптоволокно и др.)
</t>
    </r>
    <r>
      <rPr>
        <b/>
        <sz val="12"/>
        <color indexed="2"/>
        <rFont val="Arial"/>
      </rPr>
      <t>(ОО-2, раздел 2.3, строка 02, графа 3)</t>
    </r>
  </si>
  <si>
    <r>
      <t xml:space="preserve">максимальная скорость фиксированного беспроводного доступа к Интернету ** (спутниковая связь, фиксированная беспроводная связь (например, Wi-Fi, WiMAX)
</t>
    </r>
    <r>
      <rPr>
        <b/>
        <sz val="12"/>
        <color indexed="2"/>
        <rFont val="Arial"/>
      </rPr>
      <t xml:space="preserve">
(ОО-2, раздел 2.3, строка 03, графа 3)</t>
    </r>
  </si>
  <si>
    <r>
      <t xml:space="preserve">максимальная скорость мобильного доступа 
к Интернету ***
(через любое устройство: портативный компьютер 
или мобильный сотовый телефон и т. д.)
</t>
    </r>
    <r>
      <rPr>
        <b/>
        <sz val="12"/>
        <color indexed="2"/>
        <rFont val="Arial"/>
      </rPr>
      <t>(ОО-2, раздел 2.3, строка 04, графа 3)</t>
    </r>
  </si>
  <si>
    <t>муниципальный бюджет</t>
  </si>
  <si>
    <t>средства субвенций на реализацию общеобразовательных программ</t>
  </si>
  <si>
    <t>средства, полученные 
от приносящей доход деятельности</t>
  </si>
  <si>
    <t>спонсорские средства и безвозмездные поступления****</t>
  </si>
  <si>
    <t>7.1</t>
  </si>
  <si>
    <t>7.2</t>
  </si>
  <si>
    <t>7.3</t>
  </si>
  <si>
    <t>7.4</t>
  </si>
  <si>
    <t>7.5.1</t>
  </si>
  <si>
    <t>7.5.2</t>
  </si>
  <si>
    <t>7.5.3</t>
  </si>
  <si>
    <t>7.5.4</t>
  </si>
  <si>
    <t xml:space="preserve">* В связи с тем, что все здания общеобразовательных организаций края с 1 января 2022 года подключены к сети Интернет посредством Единой сети передачи данных (ЕСПД), где по условиям контракта скорость подключения  в городе - не менее 100 Мбит/сек, в селе - не менее 50 Мбит/сек, в труднодоступной местности - не менее 1 Мбит/сек в столбце 7.1  указывается интервал максимальной скорости доступа к Интернету по самому быстродействующему из используемых организацией видов подключения к Интернету (код 7 или 8, для труднодостуной местности - код 4). Код, указанный в столбце 7.1, должен быть отражен в столбце 7.2. При отсутствии в организации других подключений к Интернету в столбцах 7.3 и 7.4 ставится код 0. </t>
  </si>
  <si>
    <t>** Использование беспроводного фиксированного соединения с провайдером для доступа в сеть Интернет при подключении здания (без учета беспроводных сегментов ЛВС).</t>
  </si>
  <si>
    <t>*** При применении данных технологий доступ в Интернет может осуществляться с использованием мобильного сотового телефона, а также с использованием специального модема со встроенной sim-картой оператора подвижной сотовой связи, подключаемого к настольному или портативному компьютеру.</t>
  </si>
  <si>
    <t>**** Учитывается стоимость подключения оплаченного за счет спонсорских  средств и средств муниципального бюджета.</t>
  </si>
  <si>
    <t>7.2. Сведения о подключении к сети Интернет по зданиям, в соответствии с техническими условиями доступа, определенными договором на подключение*</t>
  </si>
  <si>
    <t>Всего зданий, по состоянию на 01.01.2023</t>
  </si>
  <si>
    <r>
      <t xml:space="preserve">Здание 1
</t>
    </r>
    <r>
      <rPr>
        <b/>
        <sz val="12"/>
        <color indexed="2"/>
        <rFont val="Arial"/>
      </rPr>
      <t>(ОО-2, раздел 1.1, строка 01, графа 17-24)</t>
    </r>
  </si>
  <si>
    <r>
      <t xml:space="preserve">Здание 2
</t>
    </r>
    <r>
      <rPr>
        <b/>
        <sz val="12"/>
        <color indexed="2"/>
        <rFont val="Arial"/>
      </rPr>
      <t>(ОО-2, раздел 1.1, строка 01, графа 17-24)</t>
    </r>
  </si>
  <si>
    <r>
      <t xml:space="preserve">Здание …
</t>
    </r>
    <r>
      <rPr>
        <b/>
        <sz val="12"/>
        <color indexed="2"/>
        <rFont val="Arial"/>
      </rPr>
      <t>(ОО-2, раздел 1.1, строка 01, графа 17-24)</t>
    </r>
  </si>
  <si>
    <r>
      <t xml:space="preserve">Часть здания …**
</t>
    </r>
    <r>
      <rPr>
        <b/>
        <sz val="12"/>
        <color indexed="2"/>
        <rFont val="Arial"/>
      </rPr>
      <t>(ОО-2, раздел 1.1, строка 02, графа 17-24)</t>
    </r>
  </si>
  <si>
    <r>
      <t xml:space="preserve">Отдельно стоящие здания
</t>
    </r>
    <r>
      <rPr>
        <b/>
        <sz val="12"/>
        <color indexed="2"/>
        <rFont val="Arial"/>
      </rPr>
      <t>(ОО-2, раздел 1.1, строка 01, графа 16)</t>
    </r>
  </si>
  <si>
    <r>
      <t xml:space="preserve">часть здания (помещения в других зданиях)
</t>
    </r>
    <r>
      <rPr>
        <b/>
        <sz val="12"/>
        <color indexed="2"/>
        <rFont val="Arial"/>
      </rPr>
      <t>(ОО-2, раздел 1.1, строка 02, графа 16)</t>
    </r>
  </si>
  <si>
    <t>Адрес здания</t>
  </si>
  <si>
    <t>Наличие абонентского оборудования (да/нет)</t>
  </si>
  <si>
    <t>Скорость подключения (Мбит/с)***</t>
  </si>
  <si>
    <t xml:space="preserve">Наименование организации, предоставляющей услуги доступа в сеть Интернет (провайдера).
В случае, если подключение организовано через Единую сеть передачи данных
указать - ЕСПД </t>
  </si>
  <si>
    <t>Адрес здания**</t>
  </si>
  <si>
    <t>Наличие абонентского оборудования (да/нет)**</t>
  </si>
  <si>
    <t>Скорость подключения (Мбит/с)**,***</t>
  </si>
  <si>
    <t>Наименование организации, предоставляющей услуги доступа в сеть Интернет (провайдера).
В случае, если подключение организовано через Единую сеть передачи данных
указать - ЕСПД **</t>
  </si>
  <si>
    <t>7.1.1</t>
  </si>
  <si>
    <t>7.1.2</t>
  </si>
  <si>
    <t>7.1.3</t>
  </si>
  <si>
    <t>7.1.4</t>
  </si>
  <si>
    <t>7.2.1</t>
  </si>
  <si>
    <t>7.2.2</t>
  </si>
  <si>
    <t>7.2.3</t>
  </si>
  <si>
    <t>7.2.4</t>
  </si>
  <si>
    <t>7.3.1</t>
  </si>
  <si>
    <t>7.3.2</t>
  </si>
  <si>
    <t>7.3.3</t>
  </si>
  <si>
    <t>7.3.4</t>
  </si>
  <si>
    <t>7.4.1</t>
  </si>
  <si>
    <t>7.4.2</t>
  </si>
  <si>
    <t>7.4.3</t>
  </si>
  <si>
    <t>7.4.4</t>
  </si>
  <si>
    <t>681013, г.Комсомольск-на-Амуре, проспект Ленина, 11</t>
  </si>
  <si>
    <t>ТТК; ЕСПД</t>
  </si>
  <si>
    <t>нет</t>
  </si>
  <si>
    <t>пр. Победы 47 корпус 3</t>
  </si>
  <si>
    <t>90; 93</t>
  </si>
  <si>
    <t>пр. Победы 47 корпус 3 (МФЗ)</t>
  </si>
  <si>
    <t>ТТК</t>
  </si>
  <si>
    <t>681029, Хабаровский край, г.Комсомольск-на-Амуре, ул.Ленинградская, д.35</t>
  </si>
  <si>
    <t>Ростелеком, ITгрупп</t>
  </si>
  <si>
    <t>681013, г. Комсомольск-на-Амуре, ул. Ленина д. 44 корп. 4</t>
  </si>
  <si>
    <t>681032,г.Комсомольск-на-Амуре, Магистральное шоссе, д.25, корп.3</t>
  </si>
  <si>
    <t>681014, Хабаровский 
край, г. Комсомольск-
на-Амуре, ул. Калинина, дом 18</t>
  </si>
  <si>
    <t>681014, Хабаровсккий край, г. Комсомольск-на-Амуре, пр. Копылова, д.45/3</t>
  </si>
  <si>
    <t>681014, Хабаровский 
край, г. Комсомольск-
на-Амуре, ул. Ленин-градская, дом 63</t>
  </si>
  <si>
    <t>ООО "АйТиГрупп"</t>
  </si>
  <si>
    <t>681000 г. Комсомольск-на-Амуре, пр. Октябрьский, 19</t>
  </si>
  <si>
    <t>100Мбит/сек</t>
  </si>
  <si>
    <t>Ростелеком</t>
  </si>
  <si>
    <t>681006 г. Комсомольск-на-Амуре ул. Восточное шоссе,26</t>
  </si>
  <si>
    <t>100 Мбит/сек</t>
  </si>
  <si>
    <t>681006 г. Комсомольск-на-Амуре ул. Зейская, 15</t>
  </si>
  <si>
    <t>г.Комсомольск-на-Амуре, ул.Васянина, д.1</t>
  </si>
  <si>
    <t>ЕСПД</t>
  </si>
  <si>
    <t>681010, Хабаровский край, г. Комсомольск-на-Амуре, ул. Пирогова, 34/3</t>
  </si>
  <si>
    <t>50 Мбит/сек</t>
  </si>
  <si>
    <t>ЕСПД, ООО "Айти групп"</t>
  </si>
  <si>
    <t>681029, г. Комсомольск-на-Амуре. простект Московский. дом 24</t>
  </si>
  <si>
    <t>681027, Хабаровский край, г. Комсомольск-на-Амуре, ул. Партизанская, 10</t>
  </si>
  <si>
    <t>ЕСПД, ООО "АйТи групп"</t>
  </si>
  <si>
    <t>681027, Хабаровский край, г. Комсомольск-на-Амуре, ул. Летчиков, 19</t>
  </si>
  <si>
    <t>681027, Хабаровский край, г. Комсомольск-на-Амуре, ул. Летчиков, 19 (спортивный зал)</t>
  </si>
  <si>
    <t>681027, Хабаровский край, г. Комсомольск-на-Амуре, ул. Красногвардейская, 24, корп. 2</t>
  </si>
  <si>
    <t>681007, Хабаровский край, г. Комсомольск-на-Амуре, ул. Ленинградская, д. 79</t>
  </si>
  <si>
    <t>681003, Хабаровский край, город Комсомольск-на-Амуре, пр. Интернациональный, д.33 корпус 2</t>
  </si>
  <si>
    <t>100 мб/с</t>
  </si>
  <si>
    <t>ЕСПД, it groop</t>
  </si>
  <si>
    <t>город Комсомольск-на-Амуре улица Дикопольцева 34 корпус 5</t>
  </si>
  <si>
    <t>Ростелеком,</t>
  </si>
  <si>
    <t>город Комсомольск-на-Амуре улица пр.Мира,7</t>
  </si>
  <si>
    <t>г. Комсомольск-на-Амуре, ул. Ленинградская 64</t>
  </si>
  <si>
    <t>г.Комсомольск-на-Амуре, ул.Васянина, д.2</t>
  </si>
  <si>
    <t>ООО "АйТи групп", Ростелеком</t>
  </si>
  <si>
    <t>681026, г. Комсомольск-на-Амуре, ул.Охотская, д.1</t>
  </si>
  <si>
    <t>it group</t>
  </si>
  <si>
    <t>681008 Хабаровский край г.Комсомольск-на-Амуре, ус. Сусанина, д. 67</t>
  </si>
  <si>
    <t>681035, г. Комсомольск-на-Амуре, ул. Ленина 74, корпус 2</t>
  </si>
  <si>
    <t>681003, Хабаровский край, Комсомольск-на-Амуре, ул.Аллея Труда д.55 кор.2</t>
  </si>
  <si>
    <t>до 50</t>
  </si>
  <si>
    <t>ООО "АйТи групп"</t>
  </si>
  <si>
    <t xml:space="preserve">681029 г.Комсомольск-на-Амуре, проспект Московский 28      </t>
  </si>
  <si>
    <t>Да</t>
  </si>
  <si>
    <t>до 100 Мбит/сек</t>
  </si>
  <si>
    <t>681035 Комсомольск-на-Амуре, Хабаровский край, Магистральное шоссе, 39 корпус 2</t>
  </si>
  <si>
    <t>от 50</t>
  </si>
  <si>
    <t>681034, Хабаровский край, г. Комсомольск-на-Амуре, Мкр. Дружба, д. 35</t>
  </si>
  <si>
    <t>681023, Хабаровский край, г. Комсомольск-на-Амуре, ул. Мачтовая, д. 9</t>
  </si>
  <si>
    <t>681003, Хабаровский край, г. Комсомольск-на-Амуре,ул.Аллея Труда, д.57, кор.6</t>
  </si>
  <si>
    <t>до 1.9</t>
  </si>
  <si>
    <t>681008, Хабаровский край, г. Комсомольск-на-Амуре, ул. Сусанина, д. 55</t>
  </si>
  <si>
    <t>до 49,9 Мбит/с</t>
  </si>
  <si>
    <t xml:space="preserve">681000, Хабаровский край, г. Комсомольск-на-Амуре, ул. Пермская, д. 5 корпус 3 </t>
  </si>
  <si>
    <t>до 100 Мбит/с</t>
  </si>
  <si>
    <t>681000, Хабаровский край, г. Комсомольск-на-Амуре, ул. Пирогова, д. 30</t>
  </si>
  <si>
    <t>681000, Хабаровский край, г. Комсомольск-на-Амуре, ул. Дзержинского, д. 12</t>
  </si>
  <si>
    <t>ПАО "Ростелеком" (ХКОИС), ООО "АйТи групп"</t>
  </si>
  <si>
    <t>681000, Хабаровский край, г. Комсомольск-на-Амуре, ул. Орджоникидзе, д. 9, корп. 3</t>
  </si>
  <si>
    <t>до 100 Мбитс</t>
  </si>
  <si>
    <t>681000, Хабаровский край, г. Комсомольск-на-Амуре, ул. Дзержинского, д. 12 (мастерские)</t>
  </si>
  <si>
    <t>нет (доступ по Wi-Fi)</t>
  </si>
  <si>
    <t>ПАО "Ростелеком" (ХКОИС)</t>
  </si>
  <si>
    <t>681000, Хабаровский край, г. Комсомольск-на-Амуре, ул. Дзержинского, д. 12 (многофункциональный спортивный зал)</t>
  </si>
  <si>
    <t>681000, Хабаровский край, г. Комсомольск-на-Амуре, ул. Краснофлотская, д44, корп.2.</t>
  </si>
  <si>
    <t>50-99,9 Мбит/сек</t>
  </si>
  <si>
    <t>ЕСПД, ООО "АйТи групп" Ростелеком</t>
  </si>
  <si>
    <t>г.Комсомольск-на-Амуре, ул.Комсомольская, д.44</t>
  </si>
  <si>
    <t>65Мбит/с (Ростелеком)    11 Мбит/с (IT-групп)</t>
  </si>
  <si>
    <t>ПАО "Ростелеком" (ЕСПД), ООО "АйТи групп"</t>
  </si>
  <si>
    <t>г. Комсомольск-на-Амуре, пр. Октябрьский  д.10 корп. 4</t>
  </si>
  <si>
    <t>ул. Летчиков, 3</t>
  </si>
  <si>
    <t>681000, Хабаровский край, г.Комсомольск-на-Амуре, ул.Сортировочная д. 7/2</t>
  </si>
  <si>
    <t>ЕСПД, ООО "АйТи групп" ,, Ростелеком</t>
  </si>
  <si>
    <t>681000, Хабаровский край, г.Комсомольск-на-Амуре, ул.Сортировочная д. 4</t>
  </si>
  <si>
    <t>ЕСПД, ООО "АйТи групп", Ростелеком</t>
  </si>
  <si>
    <t>681032, Хабаровский край, г.Комсомольск-на-Амуре, ул. Пирогова, 21</t>
  </si>
  <si>
    <t>681010, Хабаровский край, г. Комсомольск-на-Амуре, ул. Вокзальная, 39</t>
  </si>
  <si>
    <t>до 50 Мбит/сек</t>
  </si>
  <si>
    <t>Ростелеком, Рэдком</t>
  </si>
  <si>
    <t>681005, Хабаровский край, г. Комсомольск-на-Амуре, ул.Копровая, д. 1</t>
  </si>
  <si>
    <t>* В подразделе  7.1 информация представляется по всем зданиям (расположенным как на единой территории, так и территориально обособленным - то есть расположенным в отдалении), в которых непосредственно осуществляется образовательная деятельность, принадлежащих организации на праве собственности, оперативного управления, либо эксплуатируемых ею на других вещных правах (включая здания, используемые ею на правах аренды).
Не допускается указание в подразделе зданий, на которые отсутствуют соответствующие документы на право пользования и так далее, а также зданий, в которых не осуществляется образовательная деятельность (например, зданий технического и санитарно-технического назначения (бойлерная, узлы управления теплоснабжением, щитовые, насосные, котельные). В данный подраздел не включаются здания (сооружения) вспомогательного характера (например, парники, теплицы).</t>
  </si>
  <si>
    <t>** В разделе 1.1 статистической отчетности ОО-2 (строка 01-02, графа 17-24) указывается количество зданий с  максимальной скоростью Интернета. В отчете по Информатизации скорость указывается по каждому зданию, где ведется образовательная деятельность.</t>
  </si>
  <si>
    <t xml:space="preserve">** Столбцы 7.4.1-7.4.4  заполняется, если образовательная организация занимает не полностью здание, а использует только часть здания - одно или несколько помещений (или этажей). Данные по строке приводятся по зданиям, в которых организация использует помещения (а не по помещениям), таким образом, если организация использует несколько помещений в одном здании, то здание указывается один раз. </t>
  </si>
  <si>
    <t>*** При заполнении показателей следует руководствоваться тем, что все здания общеобразовательных организаций края с 1 января 2022 года подключены к сети Интернет посредством Единой сети передачи данных (ЕСПД), где по условиям контрактаскорость подключения  в городе - не менее 100Мбит/сек, в селе - не менее 50Мбит/сек, в труднодоступных поселениях - не менее 1 Мбит/сек. 
При наличии контрактов на дополнительное подключение - указывается скорость в соответствии с техническими условиями доступа к Интернету, определенными контрактом.</t>
  </si>
  <si>
    <t>8. Сведения об используемом программном обеспечении (ПО)</t>
  </si>
  <si>
    <t>Наименование образовательного учреждения</t>
  </si>
  <si>
    <t>Иностранное ПО</t>
  </si>
  <si>
    <t>Отечественное ПО</t>
  </si>
  <si>
    <t>Свободнораспространяемое ПО</t>
  </si>
  <si>
    <t>Доля (%) легитимно используемых операционных систем</t>
  </si>
  <si>
    <t>Доля (%) легитимно используемых офисных пакетов</t>
  </si>
  <si>
    <t>Расходы на приобретение ПО (тыс. рублей)</t>
  </si>
  <si>
    <t>Количество лицензий операционной системы</t>
  </si>
  <si>
    <t>Количество лицензий офисного пакета</t>
  </si>
  <si>
    <t>средства, полученные от приносящей доход деятельности</t>
  </si>
  <si>
    <t>спонсорские средства и безвозмездные поступления*</t>
  </si>
  <si>
    <t>в том числе в натуральной форме путем безвозмездной передачи лицензий</t>
  </si>
  <si>
    <t>краевой бюджет</t>
  </si>
  <si>
    <t>8.1.1</t>
  </si>
  <si>
    <t>8.1.2</t>
  </si>
  <si>
    <t>8.2.1</t>
  </si>
  <si>
    <t>8.2.2</t>
  </si>
  <si>
    <t>8.3.1</t>
  </si>
  <si>
    <t>8.3.2</t>
  </si>
  <si>
    <t>8.4.1</t>
  </si>
  <si>
    <t>8.4.2</t>
  </si>
  <si>
    <t>8.5.1</t>
  </si>
  <si>
    <t>8.5.2</t>
  </si>
  <si>
    <t>8.5.3</t>
  </si>
  <si>
    <t>8.5.4.1</t>
  </si>
  <si>
    <t>8.5.4.2</t>
  </si>
  <si>
    <t>8.5.5</t>
  </si>
  <si>
    <r>
      <t xml:space="preserve">В данной таблице значения в разделах 8.4  рассчитываются автоматически. </t>
    </r>
    <r>
      <rPr>
        <b/>
        <i/>
        <sz val="12"/>
        <color theme="3" tint="-0.249977111117893"/>
        <rFont val="Calibri"/>
        <scheme val="minor"/>
      </rPr>
      <t>Формулы не удалять, не изменять!</t>
    </r>
  </si>
  <si>
    <t>* Учитывается стоимость лицензий как приобретенных за счет спонсорских средств и безвозмездных поступлений, так и полученного в натуральной форме на безвозмездной основе.</t>
  </si>
  <si>
    <t>9. Организация работы с электронными образовательными ресурсами</t>
  </si>
  <si>
    <t>Использование автоматизированной информационно-библиотечной системы (АИБС)</t>
  </si>
  <si>
    <t>Использование электронных форм учебников</t>
  </si>
  <si>
    <r>
      <rPr>
        <sz val="12"/>
        <color theme="1"/>
        <rFont val="Arial"/>
      </rPr>
      <t xml:space="preserve">Наличие медиатеки* в организации (электронные версии учебных пособий) (1/0)
</t>
    </r>
    <r>
      <rPr>
        <b/>
        <sz val="12"/>
        <color indexed="2"/>
        <rFont val="Arial"/>
      </rPr>
      <t>(ОО-2, раздел 2.2, строка 04, графы 3, 4)</t>
    </r>
  </si>
  <si>
    <t>Использование внешних электронных библиотек**</t>
  </si>
  <si>
    <t>Применение электронного обучения (1/0)***</t>
  </si>
  <si>
    <t>Применение дистанционных образовательных технологий**** (1/0)</t>
  </si>
  <si>
    <t xml:space="preserve">Расходы на приобретение цифрового контента (лицензии, книги, музыкальные произведения, изображения, видео в электронном и т.п.)  (тыс. рублей) </t>
  </si>
  <si>
    <r>
      <t xml:space="preserve">Наличие 
в организации
(1/0)**
</t>
    </r>
    <r>
      <rPr>
        <b/>
        <sz val="12"/>
        <color indexed="2"/>
        <rFont val="Arial"/>
      </rPr>
      <t>(ОО-2, раздел 2.2, строка 06, графы 3, 4)</t>
    </r>
  </si>
  <si>
    <t>Наименование</t>
  </si>
  <si>
    <r>
      <t xml:space="preserve">Наличие 
в организации (1/0)
</t>
    </r>
    <r>
      <rPr>
        <b/>
        <sz val="12"/>
        <color indexed="2"/>
        <rFont val="Arial"/>
      </rPr>
      <t>(ОО-2, раздел 2.2, строка 05, графы 3, 4)</t>
    </r>
  </si>
  <si>
    <t>Количество лицензий</t>
  </si>
  <si>
    <t xml:space="preserve"> Доля (%) 
от общего фонда учебников</t>
  </si>
  <si>
    <t>Наличие доступа (1/0)</t>
  </si>
  <si>
    <t>количество лицензий</t>
  </si>
  <si>
    <r>
      <t xml:space="preserve">начальное
</t>
    </r>
    <r>
      <rPr>
        <b/>
        <sz val="12"/>
        <color indexed="2"/>
        <rFont val="Arial"/>
      </rPr>
      <t>(ОО-2, раздел 2.5, строка 01, графа 3)</t>
    </r>
  </si>
  <si>
    <r>
      <t xml:space="preserve">основное
</t>
    </r>
    <r>
      <rPr>
        <b/>
        <sz val="12"/>
        <color indexed="2"/>
        <rFont val="Arial"/>
      </rPr>
      <t>(ОО-2, раздел 2.5, строка 01, графа 4)</t>
    </r>
  </si>
  <si>
    <r>
      <t xml:space="preserve">среднее
</t>
    </r>
    <r>
      <rPr>
        <b/>
        <sz val="12"/>
        <color indexed="2"/>
        <rFont val="Arial"/>
      </rPr>
      <t>(ОО-2, раздел 2.5, строка 01, графа 5)</t>
    </r>
  </si>
  <si>
    <t>количество детей</t>
  </si>
  <si>
    <r>
      <t xml:space="preserve">начальное
</t>
    </r>
    <r>
      <rPr>
        <b/>
        <sz val="12"/>
        <color indexed="2"/>
        <rFont val="Arial"/>
      </rPr>
      <t>(ОО-2, раздел 2.5, строка 02, графа 3)</t>
    </r>
  </si>
  <si>
    <r>
      <t xml:space="preserve">основное
</t>
    </r>
    <r>
      <rPr>
        <b/>
        <sz val="12"/>
        <color indexed="2"/>
        <rFont val="Arial"/>
      </rPr>
      <t>(ОО-2, раздел 2.5, строка 02, графа 4)</t>
    </r>
  </si>
  <si>
    <r>
      <t xml:space="preserve">среднее
</t>
    </r>
    <r>
      <rPr>
        <b/>
        <sz val="12"/>
        <color indexed="2"/>
        <rFont val="Arial"/>
      </rPr>
      <t>(ОО-2, раздел 2.5, строка 02, графа 5)</t>
    </r>
  </si>
  <si>
    <t>спонсорские средства и безвозмездные поступления</t>
  </si>
  <si>
    <t>9.1.1</t>
  </si>
  <si>
    <t>9.1.2</t>
  </si>
  <si>
    <t>9.2.1</t>
  </si>
  <si>
    <t>9.2.2</t>
  </si>
  <si>
    <t>9.2.3</t>
  </si>
  <si>
    <t>9.3</t>
  </si>
  <si>
    <t>9.4.1</t>
  </si>
  <si>
    <t>9.4.2</t>
  </si>
  <si>
    <t>9.5.1</t>
  </si>
  <si>
    <t>9.5.2</t>
  </si>
  <si>
    <t>9.5.3</t>
  </si>
  <si>
    <t>9.5.4</t>
  </si>
  <si>
    <t>9.6.1</t>
  </si>
  <si>
    <t>9.6.2</t>
  </si>
  <si>
    <t>9.6.3</t>
  </si>
  <si>
    <t>9.6.4</t>
  </si>
  <si>
    <t>9.7.1</t>
  </si>
  <si>
    <t>9.7.2</t>
  </si>
  <si>
    <t>9.7.3</t>
  </si>
  <si>
    <t>9.7.4</t>
  </si>
  <si>
    <t>mark SQL</t>
  </si>
  <si>
    <t>1 С:Библиотека ПРОФ</t>
  </si>
  <si>
    <t>1С: Школьная библиотека</t>
  </si>
  <si>
    <t>1С:Предприятие.Школьная библиотека</t>
  </si>
  <si>
    <t>1С: Библиотека</t>
  </si>
  <si>
    <t xml:space="preserve">1С: Предприятие. Школьная библиотека </t>
  </si>
  <si>
    <t>ООО "Научная электронная библиотека"</t>
  </si>
  <si>
    <t>* Медиатека - коллекция электронных и мультимедийных ресурсов на электронных носителях.</t>
  </si>
  <si>
    <t>** Электронная библиотека - информационная система включающая упорядоченный фонд электронных документов и программных средств создания, использования, обработки и хранения этого фонда.</t>
  </si>
  <si>
    <t>*** Электронное обучение — организация образовательной деятельности с применением содержащейся в базах данных и используемой при реализации образовательных программ информации и обеспечивающих ее обработку информационных технологий, технических средств, а также информационно-телекоммуникационных сетей, обеспечивающих передачу по линиям связи указанной информации, взаимодействие обучающихся и педагогических работников.</t>
  </si>
  <si>
    <t>**** Дистанционные образовательные технологии – образовательные технологии, реализуемые в основном с применением информационно-телекоммуникационных сетей при опосредованном (на расстоянии) взаимодействии обучающихся и педагогических работников.</t>
  </si>
  <si>
    <t xml:space="preserve">10. Сведения о сайтах организаций </t>
  </si>
  <si>
    <t xml:space="preserve">Юридический адрес организации </t>
  </si>
  <si>
    <t>Фактический адрес здания, 
в котором размещена организация</t>
  </si>
  <si>
    <t>Координата, X*</t>
  </si>
  <si>
    <t>Координата, Y*</t>
  </si>
  <si>
    <t>Официальный адрес эл.почты учреждения</t>
  </si>
  <si>
    <t>Официальный адрес школьного сайта, размещенного в сети Интернет</t>
  </si>
  <si>
    <t xml:space="preserve">Дата последнего мониторинга </t>
  </si>
  <si>
    <t>Результаты проведенного мониторинга (1-соответствует закондательным требованиям/ 0-не соотвествует 
(требует доработки)) **</t>
  </si>
  <si>
    <t>Расходы на сопровождение сайта 
(тыс. рублей)</t>
  </si>
  <si>
    <t>спонсорские средства и безвозмездные поступления***</t>
  </si>
  <si>
    <t>10.1.1</t>
  </si>
  <si>
    <t>10.1.2</t>
  </si>
  <si>
    <t>10.1.3</t>
  </si>
  <si>
    <t>10.1.4</t>
  </si>
  <si>
    <t>10.1.5</t>
  </si>
  <si>
    <t>10.2</t>
  </si>
  <si>
    <t>10.3</t>
  </si>
  <si>
    <t>10.4</t>
  </si>
  <si>
    <t>10.5.1</t>
  </si>
  <si>
    <t>10.5.2</t>
  </si>
  <si>
    <t>10.5.3</t>
  </si>
  <si>
    <t>10.5.4</t>
  </si>
  <si>
    <t>Почтовый адрес: 681013, г.Комсомольск-на-Амуре, Хабаровского края, пр.Ленина, дом 11</t>
  </si>
  <si>
    <t>50.553110</t>
  </si>
  <si>
    <t>137.014784</t>
  </si>
  <si>
    <t>mougimnazya1@yandex.ru</t>
  </si>
  <si>
    <t>http://www.kna-s1.ru</t>
  </si>
  <si>
    <t>2023</t>
  </si>
  <si>
    <t>Почтовый адрес: 681029, г.Комсомольск-на-Амуре, Хабаровского края, пр.Победы, дом 47, кор.3</t>
  </si>
  <si>
    <t>mousosh3kms@yandex.ru</t>
  </si>
  <si>
    <t>https://сош3.рф</t>
  </si>
  <si>
    <t>22.01.2024</t>
  </si>
  <si>
    <t>50.58163</t>
  </si>
  <si>
    <t>137.06402</t>
  </si>
  <si>
    <t>kna_s4@inbox.ru</t>
  </si>
  <si>
    <t>https://kna-s4.edu.27.ru</t>
  </si>
  <si>
    <t>15.03.2024</t>
  </si>
  <si>
    <t>г.Комсомольск-на-Амуре, ул. Ленина, д.44, корп. 4</t>
  </si>
  <si>
    <t>г.Комсомольск-на-Амуре, Магистральное шоссе, д.25, корп.3</t>
  </si>
  <si>
    <t>50.548515</t>
  </si>
  <si>
    <t>136.971081</t>
  </si>
  <si>
    <t>kna-s6@yandex.ru</t>
  </si>
  <si>
    <t>https://kna-s6.edu.27.ru/</t>
  </si>
  <si>
    <t>01-03-2024</t>
  </si>
  <si>
    <t>6810014, г. Комсомольск-на-Амуре, ул. Калинина 18</t>
  </si>
  <si>
    <t>681014 г.Комсомольск-на-Амуре, ул.Ленинградская, дом 63</t>
  </si>
  <si>
    <t>50, 59066</t>
  </si>
  <si>
    <t>shkola8_kms@mail.ru</t>
  </si>
  <si>
    <t>https://8mousosh.ucoz.ru/</t>
  </si>
  <si>
    <t>декабрь 2023</t>
  </si>
  <si>
    <t>681000, г. Комсомольск-на-Амуре, пр. Октябрьский, 19</t>
  </si>
  <si>
    <t>gimnaziamou@yandex.ru</t>
  </si>
  <si>
    <t>kna-g9.edu.27.ru</t>
  </si>
  <si>
    <t>сентябрь 2023</t>
  </si>
  <si>
    <t>681006, г. Комсомольск-на-Амуре, ул. Восточное шоссе, 26</t>
  </si>
  <si>
    <t>681006, г. Комсомольск-на-Амуре, ул. Восточное шоссе, 26, ул. Зейская, 15</t>
  </si>
  <si>
    <t>681024, Хабаровский край, г.Комсомольск-на-Амуре, ул.Васянина, д.1</t>
  </si>
  <si>
    <t>50.539094</t>
  </si>
  <si>
    <t>137.003351</t>
  </si>
  <si>
    <t>sosh14kms@mail.ru</t>
  </si>
  <si>
    <t>http://14kms.khbschool.ru/</t>
  </si>
  <si>
    <t>03.2024</t>
  </si>
  <si>
    <t>school15.kms@mail.ru</t>
  </si>
  <si>
    <t>https://kna-15.khbschool.ru/</t>
  </si>
  <si>
    <t>09.2023</t>
  </si>
  <si>
    <t>681029, Хабаровский край, г. Комсомольск-на-Амуре, проспект Московский, дом 24</t>
  </si>
  <si>
    <t>50.586551</t>
  </si>
  <si>
    <t>137.053933</t>
  </si>
  <si>
    <t>kna-s16@bk.ru</t>
  </si>
  <si>
    <t>http://kna-s16.edu.27.ru</t>
  </si>
  <si>
    <t>681027, Хабаровский край, г. Комсомольск-на-Амуре, ул. Партизанская, 10
681027, Хабаровский край, г. Комсомольск-на-Амуре, ул. Лётчиков, 19</t>
  </si>
  <si>
    <t>681007  Хабаровский край, г. Комсомольск-на-Амуре, ул. Ленинградская, д.79</t>
  </si>
  <si>
    <t>50.5965315</t>
  </si>
  <si>
    <t>137.061687</t>
  </si>
  <si>
    <t>mousosch19@yandex.ru</t>
  </si>
  <si>
    <t>kna-s19.edu.27.ru</t>
  </si>
  <si>
    <t>13.03.2024г</t>
  </si>
  <si>
    <t>681003, Хабаровский край, Комсомольск-на-Амуре, пр. Интернациональный д. 33, корпус 2</t>
  </si>
  <si>
    <t>50.535612</t>
  </si>
  <si>
    <t>137.002962</t>
  </si>
  <si>
    <t>kadetschool22@mail.ru</t>
  </si>
  <si>
    <t>kms-s22.ippk.ru</t>
  </si>
  <si>
    <t>01.03.2024</t>
  </si>
  <si>
    <t>681032, Хабаровский край, г. Комсомольск-на-Амуре, ул. Дикопольцева, дом. 34, корп. 5</t>
  </si>
  <si>
    <t>50.54755367849899</t>
  </si>
  <si>
    <t>136.96964196957785</t>
  </si>
  <si>
    <t>info23KnA@yandex.ru</t>
  </si>
  <si>
    <t>school23kms.ru</t>
  </si>
  <si>
    <t>март 2022</t>
  </si>
  <si>
    <t>681014, Хабаровский край, г.Комсомольск-на-Амуре, ул.Ленинградская, дом 64</t>
  </si>
  <si>
    <t>50.59066</t>
  </si>
  <si>
    <t>137.06418</t>
  </si>
  <si>
    <t>kms_24nn@bk.ru</t>
  </si>
  <si>
    <t>https://kms-s24.edu.27.ru/</t>
  </si>
  <si>
    <t>март 2023</t>
  </si>
  <si>
    <t>681024, Хабаровский край, г.Комсомольск-на-Амуре, ул.Васянина, д.2</t>
  </si>
  <si>
    <t>681026, г. Комсомольск-на-Амуре, ул. Охотская, д.1</t>
  </si>
  <si>
    <t>681026, г Комсомольск-на-Амуре, ул. Охотская, д.1</t>
  </si>
  <si>
    <t>tayga28.kms@mail.ru</t>
  </si>
  <si>
    <t>s28-kms.ru</t>
  </si>
  <si>
    <t>12.2023</t>
  </si>
  <si>
    <t>50.598639310483755</t>
  </si>
  <si>
    <t>137.0415405425356</t>
  </si>
  <si>
    <t>kna_s_30@list.ru</t>
  </si>
  <si>
    <t>http://kna-s30.edu.27.ru</t>
  </si>
  <si>
    <t>681035, Хабаровский край, г. Комсомольск-на-Амуре, ул. Ленина 74, корпус 2</t>
  </si>
  <si>
    <t>50.542112</t>
  </si>
  <si>
    <t>136.971941</t>
  </si>
  <si>
    <t>sosh31_kom@mail.ru</t>
  </si>
  <si>
    <t>https://kna-s31.edu.27.ru/</t>
  </si>
  <si>
    <t>681003, Хабаровский край, Комсомольск-на-Амуре г, Аллея Труда ул, дом № 55, корпус 2</t>
  </si>
  <si>
    <t>50.531507</t>
  </si>
  <si>
    <t>137.005936</t>
  </si>
  <si>
    <t>sch32_kna@mail.ru</t>
  </si>
  <si>
    <t>https://kna32.khbschool.ru/</t>
  </si>
  <si>
    <t>01.03.2023</t>
  </si>
  <si>
    <t>50.58903713436623</t>
  </si>
  <si>
    <t>137.05401473950693</t>
  </si>
  <si>
    <t>lyceum33@yandex.ru</t>
  </si>
  <si>
    <t>http://xn--33-mlclgj2f.xn--p1ai/</t>
  </si>
  <si>
    <t>50.54977418516895</t>
  </si>
  <si>
    <t>136.9614623777727</t>
  </si>
  <si>
    <t>knas34@mail.ru</t>
  </si>
  <si>
    <t>kna-s34.edu.27.ru</t>
  </si>
  <si>
    <t>02.11.2023</t>
  </si>
  <si>
    <t>681034, Хабаровский край, г. Комсомольск-на-Амуре, Мкр. Дружба, д. 35 , 681023,Хабаровский край, г. Комсомольск-на-Амуре, ул. Мачтовая, д. 9</t>
  </si>
  <si>
    <t>50,599245  50,650668</t>
  </si>
  <si>
    <t>136,944033     136,929902</t>
  </si>
  <si>
    <t>shk352022@yandex.ru</t>
  </si>
  <si>
    <t>19.10.2023</t>
  </si>
  <si>
    <t>50.59117</t>
  </si>
  <si>
    <t>137.04123</t>
  </si>
  <si>
    <t>shkola_37kms@bk.ru</t>
  </si>
  <si>
    <t>https://кнацттс37.рф/</t>
  </si>
  <si>
    <t>ноябрь 2023</t>
  </si>
  <si>
    <t>681000, Хабаровский край, г. Комсомольск-на-Амуре, улица Пермская , дом5 , корпус 3</t>
  </si>
  <si>
    <t>681000, хабаровкий край, г. Комсомольск-на-амуре, ул. Пермская дом 5 , корпус 3</t>
  </si>
  <si>
    <t>50.560636</t>
  </si>
  <si>
    <t>137.049594</t>
  </si>
  <si>
    <t>shkola38kms@mail.ru</t>
  </si>
  <si>
    <t>https://kna-s38.edu.27.ru/</t>
  </si>
  <si>
    <t>681010, Хабаровский край, г.Комсомольск-на-Амуре, ул.Пирогова, д.30</t>
  </si>
  <si>
    <t>681000, Хабаровский край, г. Комсомольск-на-Амуре, ул. Краснофлотская, д.44, корп.2</t>
  </si>
  <si>
    <t>50.544646</t>
  </si>
  <si>
    <t>137.017919</t>
  </si>
  <si>
    <t>sch50kms@yandex.ru</t>
  </si>
  <si>
    <t>https://kna50.khbschool.ru/</t>
  </si>
  <si>
    <t>681021, г.Комсомольск-на-Амуре, ул.Комсомольская, д.44</t>
  </si>
  <si>
    <t>681000, Хабаровский край, г. Комсомольск-на-Амуре, пр. Октябрьский, д. 10 корпус 4</t>
  </si>
  <si>
    <t>50.536706,</t>
  </si>
  <si>
    <t>137.022294</t>
  </si>
  <si>
    <t>school-53-kna@yandex.ru</t>
  </si>
  <si>
    <t>https://kna-s53.edu.27.ru/</t>
  </si>
  <si>
    <t>kms-sc62@yandex.ru</t>
  </si>
  <si>
    <t>https://scool62-kms.khbschool.ru/</t>
  </si>
  <si>
    <t>январь 2024</t>
  </si>
  <si>
    <t>681032 Хабаровский край, г. Комсомольск-на-Амуре, ул. Пирогова, д.21</t>
  </si>
  <si>
    <t>681032, Хабаровский край, г.Комсомольск-на-Амуре, у. Пирогова, д.21</t>
  </si>
  <si>
    <t>50.547233</t>
  </si>
  <si>
    <t>136.979687</t>
  </si>
  <si>
    <t>kms.Lizeum.1@yandex.ru</t>
  </si>
  <si>
    <t>https://lizeum-1.khbschool.ru/</t>
  </si>
  <si>
    <t>681010, Хабаровский край, г.Комсомольск-на-Амуре, ул.Вокзальная, д.39</t>
  </si>
  <si>
    <t>eskms.kms@yandex.ru</t>
  </si>
  <si>
    <t>https://инженерная-школа-дв.рф/</t>
  </si>
  <si>
    <t>* Координаты указываются в формате десятичных градусов (например: 41.40338, 2.17403). Чтобы узнать координаты необходимо открыть любую поисково-информационную картографическую службу (например https://yandex.ru/maps/, https://www.google.ru/maps/ и другие) и выбрать нужный участок карты или ввести адрес организации. Полученные координаты вносят в столбцы 10.1.3, 10.1.4.</t>
  </si>
  <si>
    <t>** Код 1 проставляется при наличии на сайте информации в соответствии с нормативно закрепленным в статье 29 Федерального закона от 29.12.2012 N 273-ФЗ "Об образовании в Российской Федерации"  перечнем сведений о деятельности образовательной организации. Правила размещения этой информации определены в постановлении Правительства Российской Федерации от 10 июля 2013 г. N 582 "Об утверждении Правил размещения на офи-циальном сайте образовательной организации в информационно-телекомму-никационной сети "Интернет" и обновления информации об образовательной организации" (в ред. Постановлений Правительства РФ от 20.10.2015 г. № 1120, от 17.05.2017 г. № 575, от 07.08.2017 г. № 944, от 29.11.2018 г. № 1439, от 21.03.2019 г. № 292, от 11.07.2020 г. № 1038).</t>
  </si>
  <si>
    <t>*** Учитывается стоимость услуг технической поддержки, оплаченных за счет спонсорских средств.</t>
  </si>
  <si>
    <t>11. Сведения об организации технической защиты персональных данных</t>
  </si>
  <si>
    <t>Общее количество информационных систем персональных данных (ИСПДн)</t>
  </si>
  <si>
    <t>Общее количество компьютеров в составе всех ИСПДН</t>
  </si>
  <si>
    <t>наличие актов классификации ИСПД(да/нет</t>
  </si>
  <si>
    <t>Наличие моделей угроз ИСПДн (да/нет)</t>
  </si>
  <si>
    <t>Количество ИСПДн по классам/уровням защищенности</t>
  </si>
  <si>
    <t>Количество используемых средств защиты информации по типам:</t>
  </si>
  <si>
    <t>Количество аттестованных ИСПДн</t>
  </si>
  <si>
    <t>Расходы на техническую защиту
(тыс. рублей)</t>
  </si>
  <si>
    <t>средства защиты от несанкционированного доступа</t>
  </si>
  <si>
    <t>средства обеспечения безопасности межсетевого взаимодействия 
(межсетевые экраны)</t>
  </si>
  <si>
    <t>антивирусные средства</t>
  </si>
  <si>
    <t>спонсорские средства и безвозмездные поступления**</t>
  </si>
  <si>
    <t>11.1</t>
  </si>
  <si>
    <t>11.2</t>
  </si>
  <si>
    <t>11.3</t>
  </si>
  <si>
    <t>11.4</t>
  </si>
  <si>
    <t>11.5.1</t>
  </si>
  <si>
    <t>11.5.2</t>
  </si>
  <si>
    <t>11.5.3</t>
  </si>
  <si>
    <t>11.5.4</t>
  </si>
  <si>
    <t>11.6.1</t>
  </si>
  <si>
    <t>11.6.2</t>
  </si>
  <si>
    <t>11.6.3</t>
  </si>
  <si>
    <t>11.7</t>
  </si>
  <si>
    <t>11.8.1</t>
  </si>
  <si>
    <t>11.8.2</t>
  </si>
  <si>
    <t>11.8.3</t>
  </si>
  <si>
    <t>11.8.4</t>
  </si>
  <si>
    <t>11.8.5</t>
  </si>
  <si>
    <t>* Учитываются затраты на организацию технической защиты персональных данных, оплаченные за счет спонсорских средств.</t>
  </si>
  <si>
    <t>12. Сведения о внедрении информационных систем</t>
  </si>
  <si>
    <t>Наличие регистрации в Федеральной государственной информационной системе
Единая система идентификации и аутентификации (ЕСИА)</t>
  </si>
  <si>
    <t>Использование автоматизированной информационной системы (АИС)</t>
  </si>
  <si>
    <t>Использование форм учета успеваемости</t>
  </si>
  <si>
    <t>Информирование  родителей (законных представителей) об отсутствии учащихся в общеобразовательной организации во время учебных занятий</t>
  </si>
  <si>
    <t>Регистрация на информационно-коммуникационной платформе "Сферум"</t>
  </si>
  <si>
    <t>Количество педагогических работников</t>
  </si>
  <si>
    <t>Количество учащихся</t>
  </si>
  <si>
    <t>Количество родителей</t>
  </si>
  <si>
    <t>наименование  системы</t>
  </si>
  <si>
    <t>ведут электронный журнал (1/0)</t>
  </si>
  <si>
    <t>ведут электронные дневники (1/0)</t>
  </si>
  <si>
    <t>используют как систему организации учебного процесса (электронная учительская) (1/0)</t>
  </si>
  <si>
    <t xml:space="preserve">общее количество педагогических работников </t>
  </si>
  <si>
    <t>количество педагогических работников, сведения 
о которых внесены в АИС</t>
  </si>
  <si>
    <t>общее количество учащихся</t>
  </si>
  <si>
    <t>количество учащихся, сведения 
о которых внесены в АИС</t>
  </si>
  <si>
    <t>общее количество родителей</t>
  </si>
  <si>
    <t>количество родителей, сведения 
о которых внесены в АИС</t>
  </si>
  <si>
    <t>исключительно печатная форма</t>
  </si>
  <si>
    <t>исключительно электронная форма</t>
  </si>
  <si>
    <t>одновременно и печатная и электронная  формы</t>
  </si>
  <si>
    <t>наличие в должностных обязанностях учителей (классных руководителей) обязанности информирования об отсутствии учащихся (1/0)</t>
  </si>
  <si>
    <t>комплексная многоканальная система, включающая , в том числе СМС-рассылку, рассылку сообщений по электронной почте, 
через сеть Интернет (1/0)</t>
  </si>
  <si>
    <t>рассылка сигналов системы контрольно-пропускного режима при использовании электронной карты обучающегося (1/0)</t>
  </si>
  <si>
    <t>сервисы обратной связи электронных систем (в том числе электронные дневники) (1/0)</t>
  </si>
  <si>
    <t>Педагоги</t>
  </si>
  <si>
    <t>Учащиеся</t>
  </si>
  <si>
    <t>Родители</t>
  </si>
  <si>
    <t>12.1.1</t>
  </si>
  <si>
    <t>12.1.2</t>
  </si>
  <si>
    <t>12.1.3</t>
  </si>
  <si>
    <t>12.2.1</t>
  </si>
  <si>
    <t>12.2.2</t>
  </si>
  <si>
    <t>12.2.3</t>
  </si>
  <si>
    <t>12.2.4</t>
  </si>
  <si>
    <t>12.2.5</t>
  </si>
  <si>
    <t>12.2.6</t>
  </si>
  <si>
    <t>12.2.7</t>
  </si>
  <si>
    <t>12.2.8</t>
  </si>
  <si>
    <t>12.2.9</t>
  </si>
  <si>
    <t>12.2.10</t>
  </si>
  <si>
    <t>12.2.11</t>
  </si>
  <si>
    <t>12.2.12</t>
  </si>
  <si>
    <t>12.2.13</t>
  </si>
  <si>
    <t>12.2.14</t>
  </si>
  <si>
    <t>12.2.15</t>
  </si>
  <si>
    <t>12.2.16</t>
  </si>
  <si>
    <t>12.2.17</t>
  </si>
  <si>
    <t>12.3.1</t>
  </si>
  <si>
    <t>12.3.2</t>
  </si>
  <si>
    <t>12.3.3</t>
  </si>
  <si>
    <t>Дневник.ру</t>
  </si>
  <si>
    <t>39</t>
  </si>
  <si>
    <t>53</t>
  </si>
  <si>
    <t>59</t>
  </si>
  <si>
    <t>дневник.ру</t>
  </si>
  <si>
    <t>49</t>
  </si>
  <si>
    <t>31</t>
  </si>
  <si>
    <t>58</t>
  </si>
  <si>
    <t>Дгевник.ру</t>
  </si>
  <si>
    <t>44</t>
  </si>
  <si>
    <t>57</t>
  </si>
  <si>
    <t>55</t>
  </si>
  <si>
    <t>56</t>
  </si>
  <si>
    <t>dnevnik.ru</t>
  </si>
  <si>
    <t>23</t>
  </si>
  <si>
    <t>41</t>
  </si>
  <si>
    <t>68</t>
  </si>
  <si>
    <t>52</t>
  </si>
  <si>
    <t>71</t>
  </si>
  <si>
    <t>51</t>
  </si>
  <si>
    <t>54</t>
  </si>
  <si>
    <t>25</t>
  </si>
  <si>
    <t>29</t>
  </si>
  <si>
    <t>38</t>
  </si>
  <si>
    <t>9</t>
  </si>
  <si>
    <t>42</t>
  </si>
  <si>
    <t>13. Сведения о повышении квалификации руководящих и педагогических  работников образовательных организаций в области информационно-коммуникационных технологий (ИКТ)</t>
  </si>
  <si>
    <t>В число прошедших повышение квалификации в области ИКТ необходимо включать 
(при наличии документа установленого образца, подтверждающего повышение квалификции):</t>
  </si>
  <si>
    <t xml:space="preserve"> - прослушавших курсы повышения квалификации на базе любого учреждения дополнительного профессионального образования, при условии, что курс включал модуль ИКТ объемом не менее 36 часов;</t>
  </si>
  <si>
    <r>
      <rPr>
        <sz val="12"/>
        <color theme="1"/>
        <rFont val="Arial"/>
      </rPr>
      <t xml:space="preserve"> - обученных в рамках краткосрочных специализированных семинаров объемом не менее 36 часов. 
</t>
    </r>
    <r>
      <rPr>
        <b/>
        <u/>
        <sz val="12"/>
        <color indexed="2"/>
        <rFont val="Arial"/>
      </rPr>
      <t>ЭТУ ФОРМУ</t>
    </r>
    <r>
      <rPr>
        <sz val="12"/>
        <color theme="1"/>
        <rFont val="Arial"/>
      </rPr>
      <t xml:space="preserve"> </t>
    </r>
    <r>
      <rPr>
        <b/>
        <u/>
        <sz val="12"/>
        <color indexed="2"/>
        <rFont val="Arial"/>
      </rPr>
      <t>НЕ ЗАПОЛНЯЕМ</t>
    </r>
  </si>
  <si>
    <t>Категория работников</t>
  </si>
  <si>
    <t>Общее кол-во работников соответствующих категорий*</t>
  </si>
  <si>
    <t>Количество работников, прошедших повышение квалификации в области ИКТ</t>
  </si>
  <si>
    <t>2020 г.</t>
  </si>
  <si>
    <t>2021 г.</t>
  </si>
  <si>
    <t>2022 г.</t>
  </si>
  <si>
    <t>всего за 3 года</t>
  </si>
  <si>
    <t>кол-во</t>
  </si>
  <si>
    <t>% **</t>
  </si>
  <si>
    <t>13.1</t>
  </si>
  <si>
    <t>13.2</t>
  </si>
  <si>
    <t>13.3.1</t>
  </si>
  <si>
    <t>13.3.2</t>
  </si>
  <si>
    <t>13.3.3</t>
  </si>
  <si>
    <t>13.3.4</t>
  </si>
  <si>
    <t>13.3.5</t>
  </si>
  <si>
    <t>1. В дневных общеобразовательных учреждениях:</t>
  </si>
  <si>
    <r>
      <rPr>
        <sz val="12"/>
        <color theme="1"/>
        <rFont val="Arial"/>
      </rPr>
      <t xml:space="preserve">Директора, заместители директоров
</t>
    </r>
    <r>
      <rPr>
        <b/>
        <sz val="12"/>
        <color indexed="2"/>
        <rFont val="Arial"/>
      </rPr>
      <t>(ОО-1, Раздел 3.1, строки 03+04)</t>
    </r>
  </si>
  <si>
    <r>
      <rPr>
        <sz val="12"/>
        <color theme="1"/>
        <rFont val="Arial"/>
      </rPr>
      <t xml:space="preserve">Педагогические работники
</t>
    </r>
    <r>
      <rPr>
        <b/>
        <sz val="12"/>
        <color indexed="2"/>
        <rFont val="Arial"/>
      </rPr>
      <t>(ОО-1, Раздел 3.1, строка 06)</t>
    </r>
  </si>
  <si>
    <t>2. В вечерних общеобразовательных учреждениях:</t>
  </si>
  <si>
    <t>3. В методических кабинетах:</t>
  </si>
  <si>
    <t>Директора, заместители директоров</t>
  </si>
  <si>
    <t>Методисты</t>
  </si>
  <si>
    <t>ИТОГО руководящих работников:</t>
  </si>
  <si>
    <t>ИТОГО педагогических работников:</t>
  </si>
  <si>
    <t xml:space="preserve">Примечание: </t>
  </si>
  <si>
    <t>Количество работников указывается без учета совместителей и уволенных сотрудников.</t>
  </si>
  <si>
    <r>
      <t xml:space="preserve">В количестве прошедших повышение квалификации в области ИКТ учитывается только последнее повышение квалификации каждого конкретного сотрудника за трехлетний период. </t>
    </r>
    <r>
      <rPr>
        <b/>
        <sz val="11"/>
        <color rgb="FF002060"/>
        <rFont val="Arial Narrow"/>
      </rPr>
      <t xml:space="preserve"> </t>
    </r>
    <r>
      <rPr>
        <sz val="11"/>
        <color rgb="FF002060"/>
        <rFont val="Arial Narrow"/>
      </rPr>
      <t>Например, если сотрудник обучался в 2020 и 2022 годах, то учитывем его только в 2022 году.</t>
    </r>
  </si>
  <si>
    <t>* Фактическое количество по состоянию на 01.09.2022 г. в соответствии с формой федеральной статистической отчетности ОО-1, раздел 3.1.</t>
  </si>
  <si>
    <t>** Процент рассчитывается от общего фактического количества работников, указанной категории (столбец 13.2).</t>
  </si>
  <si>
    <t xml:space="preserve">Установленный формат листов, размер и цвет шрифта, заливки ячеек  НЕ ИЗМЕНЯТЬ!  Печать листа - по ширине таблицы, книжная ориентация. 
Примечания НЕ РАСПЕЧАТЫВАТЬ. </t>
  </si>
  <si>
    <t>14. Сведения о расходах на приобретение компьютерного, приферийного и мультимедийного оборудования за 2023 год</t>
  </si>
  <si>
    <t>Направления расходов/                                Источники финансирования</t>
  </si>
  <si>
    <t>Сумма (тыс. рублей)</t>
  </si>
  <si>
    <t xml:space="preserve">Наименование и количество единиц учебного компьютерного оборудования (автоматизированное рабочее место, персональный компьютер, ноутбук, планшетный компьютер, системный блок и др.) </t>
  </si>
  <si>
    <t>Наименование и количество единиц учебного периферийного оборудования (принтер, сканер, копировальный аппарат, МФУ, мышка, клавиатура, колонки и др.)</t>
  </si>
  <si>
    <t>Наименование и количество единиц мультимедийного и интерактивного оборудования (проектор; интерактивные приставка, доска, стол, панель; шлем; монитор; телевизор и др.)</t>
  </si>
  <si>
    <t>в том числе в натуральной форме путем безвозмездной передачи оборудования</t>
  </si>
  <si>
    <t>14.1.1</t>
  </si>
  <si>
    <t>14.1.2</t>
  </si>
  <si>
    <t>14.1.3</t>
  </si>
  <si>
    <t>14.1.4</t>
  </si>
  <si>
    <t>14.1.5</t>
  </si>
  <si>
    <t>14.1.6</t>
  </si>
  <si>
    <t>14.2</t>
  </si>
  <si>
    <t>14.3</t>
  </si>
  <si>
    <t>14.4</t>
  </si>
  <si>
    <t>наушники - 12 шт</t>
  </si>
  <si>
    <t>Системный блок в сборке - 1 шт.
Ноутбук ARDOR GAMING G-15-I5ND200 - 1 шт.
Компьютер в сборе - 1 шт.
Системный блок DEXP - 1шт.</t>
  </si>
  <si>
    <t>МФУ Xerox B205V - 1 шт.
МФУ Epson L3218 - 1 шт.
МФУ лазерное Pantum М6700 DW - 1 шт.</t>
  </si>
  <si>
    <t>Проектор Hiper Cinema C10 - 1 шт.
Интерактивная доска Classic Solution CS-IR-101 Tu 100" - 1 шт.</t>
  </si>
  <si>
    <t>МФУ - 1 шт.</t>
  </si>
  <si>
    <t>Ноутбук - 4 шт.</t>
  </si>
  <si>
    <t>МФУ - 2 шт.</t>
  </si>
  <si>
    <t>ПК - 2 шт., ноутбук - 1 шт</t>
  </si>
  <si>
    <t>МФУ - 3 шт., принтер - 4шт.</t>
  </si>
  <si>
    <t>Моноблок - 1 шт.</t>
  </si>
  <si>
    <t>Ноутбук - 3</t>
  </si>
  <si>
    <t>МФУ - 2</t>
  </si>
  <si>
    <t>Проектор - 2</t>
  </si>
  <si>
    <t>персональный компьютер- 4 ед.</t>
  </si>
  <si>
    <t>интерактивная доска - 1 ед. (передача имущества сш 38)</t>
  </si>
  <si>
    <t>системный блок (1 шт)</t>
  </si>
  <si>
    <t>Сканер (1 шт)</t>
  </si>
  <si>
    <t>Проектор (1 шт)</t>
  </si>
  <si>
    <t>системный блок ( 4 шт), ноутбук (1 шт)</t>
  </si>
  <si>
    <t xml:space="preserve">МФУ (1 шт.), </t>
  </si>
  <si>
    <t>проектор (1 шт.)</t>
  </si>
  <si>
    <t>Ноутбук HP 2 55 G8 - 1 шт.,
Системный блок ПК"OFFICE" Core i3-10100(3.6Gb) 8Gb O3Y/SSD V2 NVME - 1 шт.
Системный блок ПК"OFFICE" - 1 шт.</t>
  </si>
  <si>
    <t>Принтер Pantum - 1 шт. (МФУ)
Принтер А4 XEROX PHASER 3020 - 2 шт.</t>
  </si>
  <si>
    <t>Проектор INF OCUS IN114AA(Full3D) DLP.3800ANSI Lm XGA1024*768(1.94-2.16:1) - 2 шт.
Проектор Optoma W400L (DLP.WXGA1280*800.4000Lm.25000:1.+HDMI.1*10Wspeaker.3D R - 1 шт.</t>
  </si>
  <si>
    <t>Системный блок ПК - 3 шт</t>
  </si>
  <si>
    <t>Телевизор LED IFFALCON IFFA 43"- 3 шт</t>
  </si>
  <si>
    <t>персональный компьютер - 7 шт., ноутбук - 1 шт.</t>
  </si>
  <si>
    <t>МФУ - 1 шт., принтер - 1 шт.</t>
  </si>
  <si>
    <t>мультимедийный проектор - 7 шт., телевизор - 3 шт.</t>
  </si>
  <si>
    <t xml:space="preserve">Принтер струйный Epson Eco Tank L1210- 2 ед. </t>
  </si>
  <si>
    <t>Монитор Acer 23.8 “&lt;UM.QS0EE.A01&gt;SA240YAbi&lt;Black&gt; (LCD,1920x1080-5 ед; Проектор INFOCUS IN114 (Full 3D) DLP, 3800 ANSI Lm- 3 ед.; Мультимедиа-проектор ViewSonic Projector PA503w, D-Sub, HDMI)-3 ед.</t>
  </si>
  <si>
    <t>ноутбуков -7, системный блок - 2</t>
  </si>
  <si>
    <t>телевизоры -7</t>
  </si>
  <si>
    <t xml:space="preserve">проектор -2 ед (BehQ MX808STH) </t>
  </si>
  <si>
    <t xml:space="preserve">ноутбук 1 шт, персональный компьютер 1 шт,  </t>
  </si>
  <si>
    <t>МФУ 1 шт, монитор 2 шт, принтер 1 шт,, внешний жесткий диск 1 шт</t>
  </si>
  <si>
    <t>Ноутбук (в предметный кабинет) - 2 шт. Ноутбук (для сотрудника) - 1 шт. Системный блок (в предметный кабинет) - 2 шт. Системный блок (для сотрудника) - 1 шт.</t>
  </si>
  <si>
    <t>МФУ - 1 шт</t>
  </si>
  <si>
    <t>Ноутбук (в предметный кабинет)  - 3 шт. Ноутбук (для сотрудника) - 2 шт.</t>
  </si>
  <si>
    <t>МФУ - 1 шт., внешний жесткий диск - 2 шт.</t>
  </si>
  <si>
    <t>Проектор - 3 шт.</t>
  </si>
  <si>
    <t>АРМ - 1 ; системный блок - 1</t>
  </si>
  <si>
    <t>МФУ- 1</t>
  </si>
  <si>
    <t>проектор-1, системный блок-1, моноблок-1</t>
  </si>
  <si>
    <t>системный блок-3</t>
  </si>
  <si>
    <t>сканер-1, МФУ-1</t>
  </si>
  <si>
    <t>проектор-1</t>
  </si>
  <si>
    <t>ПК-2шт</t>
  </si>
  <si>
    <t>МФУ-7шт, принтер-1шт., пульт для презентаций-2шт., гарнитура-2шт., колонки-1шт</t>
  </si>
  <si>
    <t>Примечание:</t>
  </si>
  <si>
    <t>* Учитывается стоимость оборудования, как приобретенного за счет спонсорских средств и безвозмездных поступлений, так и полученного в натуральной форме на безвозмездной основе.</t>
  </si>
  <si>
    <t>15. Дополнительная информация</t>
  </si>
  <si>
    <t>Муниципальная программа развития образования</t>
  </si>
  <si>
    <t>Сведения о технических специалистах, обеспечивающих техническую поддержку образовательных организаций района</t>
  </si>
  <si>
    <t>Наличие в районе специалиста, курирующего направление "Информатизация" на муниципальном уровне</t>
  </si>
  <si>
    <t>Организация методической поддержки 
информатизации в районе</t>
  </si>
  <si>
    <t>наличие (да/нет)</t>
  </si>
  <si>
    <t>реквизиты утверждающего акта и акта  последней редакции</t>
  </si>
  <si>
    <t>наличие мероприятий  по направлению
информатизации образования (да/нет)</t>
  </si>
  <si>
    <t>перечень показателей по направлению "Информатизация"</t>
  </si>
  <si>
    <t>объем израсходованных муниципальных средств 
по направлению "Информатизация" 
за 2022 год, тыс. рублей</t>
  </si>
  <si>
    <t>объем запланированных муниципальных средств 
по направлению "Информатизация" 
на 2023 год, тыс. рублей</t>
  </si>
  <si>
    <t>В штате ОО, обслуживают только свою ОО</t>
  </si>
  <si>
    <t>В штате ОО, обслуживают несколько ОО</t>
  </si>
  <si>
    <t>в штате органа управления образования</t>
  </si>
  <si>
    <t>в штате администрации 
муниципального образования</t>
  </si>
  <si>
    <t>в штате специализированных МУ 
(метод центры и т.п.)</t>
  </si>
  <si>
    <t>по совместительству, исполняющие обязанности  ТС на возмездной основе</t>
  </si>
  <si>
    <t>внешние ТС или организации 
по договору ГПХ</t>
  </si>
  <si>
    <t>другое</t>
  </si>
  <si>
    <t>Фамилия Имя Отчество</t>
  </si>
  <si>
    <t>должность</t>
  </si>
  <si>
    <t>курируемые вопросы</t>
  </si>
  <si>
    <t>контактные данные (телефон рабочий, мобильный, емайл рабочий, резервный)</t>
  </si>
  <si>
    <t>наличие муниципальной методической службы в районе (да\нет)</t>
  </si>
  <si>
    <t>наличие специалиста в ней 
по направлению "Информатизация"</t>
  </si>
  <si>
    <t>методическая поддержка в районе организована на базе ОУ 
(бывший ММЦ проекта ИСО)</t>
  </si>
  <si>
    <t>количество проведенных  муниципальных 
методических семинаров (с 01.01.2022)</t>
  </si>
  <si>
    <t>Наименование методической службы</t>
  </si>
</sst>
</file>

<file path=xl/styles.xml><?xml version="1.0" encoding="utf-8"?>
<styleSheet xmlns="http://schemas.openxmlformats.org/spreadsheetml/2006/main">
  <fonts count="75">
    <font>
      <sz val="11"/>
      <color theme="1"/>
      <name val="Calibri"/>
      <scheme val="minor"/>
    </font>
    <font>
      <sz val="10"/>
      <color theme="1"/>
      <name val="Arial"/>
    </font>
    <font>
      <sz val="14"/>
      <color theme="1"/>
      <name val="Arial"/>
    </font>
    <font>
      <b/>
      <sz val="12"/>
      <color theme="1"/>
      <name val="Arial"/>
    </font>
    <font>
      <sz val="12"/>
      <name val="Arial"/>
    </font>
    <font>
      <sz val="12"/>
      <color theme="1"/>
      <name val="Arial"/>
    </font>
    <font>
      <u/>
      <sz val="11"/>
      <color theme="10"/>
      <name val="Calibri"/>
    </font>
    <font>
      <b/>
      <sz val="10"/>
      <color theme="1"/>
      <name val="Arial"/>
    </font>
    <font>
      <sz val="11"/>
      <color theme="1"/>
      <name val="Arial"/>
    </font>
    <font>
      <sz val="10"/>
      <color theme="1"/>
      <name val="Arial Narrow"/>
    </font>
    <font>
      <sz val="9"/>
      <name val="Arial"/>
    </font>
    <font>
      <sz val="12"/>
      <color theme="1"/>
      <name val="Times New Roman"/>
    </font>
    <font>
      <sz val="12"/>
      <color theme="1"/>
      <name val="Arial"/>
    </font>
    <font>
      <sz val="12"/>
      <color indexed="2"/>
      <name val="Arial"/>
    </font>
    <font>
      <b/>
      <i/>
      <sz val="12"/>
      <color theme="1"/>
      <name val="Arial"/>
    </font>
    <font>
      <sz val="10"/>
      <color rgb="FF0070C0"/>
      <name val="Arial Narrow"/>
    </font>
    <font>
      <b/>
      <sz val="10"/>
      <color rgb="FFC00000"/>
      <name val="Arial Narrow"/>
    </font>
    <font>
      <b/>
      <i/>
      <u/>
      <sz val="12"/>
      <color theme="3" tint="-0.249977111117893"/>
      <name val="Calibri"/>
      <scheme val="minor"/>
    </font>
    <font>
      <b/>
      <sz val="10"/>
      <color theme="3" tint="-0.249977111117893"/>
      <name val="Arial Narrow"/>
    </font>
    <font>
      <sz val="11"/>
      <color theme="3" tint="-0.249977111117893"/>
      <name val="Arial"/>
    </font>
    <font>
      <i/>
      <sz val="12"/>
      <color theme="3" tint="-0.249977111117893"/>
      <name val="Calibri"/>
      <scheme val="minor"/>
    </font>
    <font>
      <b/>
      <sz val="12"/>
      <color theme="3" tint="-0.249977111117893"/>
      <name val="Calibri"/>
      <scheme val="minor"/>
    </font>
    <font>
      <b/>
      <sz val="12"/>
      <name val="Arial"/>
    </font>
    <font>
      <sz val="12"/>
      <name val="Times New Roman"/>
    </font>
    <font>
      <b/>
      <i/>
      <sz val="11"/>
      <color theme="1"/>
      <name val="Arial Narrow"/>
    </font>
    <font>
      <b/>
      <i/>
      <sz val="11"/>
      <color theme="3" tint="-0.249977111117893"/>
      <name val="Arial Narrow"/>
    </font>
    <font>
      <b/>
      <sz val="16"/>
      <color indexed="2"/>
      <name val="Calibri"/>
      <scheme val="minor"/>
    </font>
    <font>
      <b/>
      <sz val="11"/>
      <color indexed="2"/>
      <name val="Arial"/>
    </font>
    <font>
      <b/>
      <sz val="11"/>
      <color theme="1"/>
      <name val="Arial"/>
    </font>
    <font>
      <b/>
      <sz val="14"/>
      <color theme="1"/>
      <name val="Arial"/>
    </font>
    <font>
      <b/>
      <i/>
      <sz val="12"/>
      <color theme="3" tint="-0.249977111117893"/>
      <name val="Calibri"/>
      <scheme val="minor"/>
    </font>
    <font>
      <sz val="10"/>
      <color theme="3" tint="-0.249977111117893"/>
      <name val="Arial Narrow"/>
    </font>
    <font>
      <sz val="10"/>
      <color rgb="FFC00000"/>
      <name val="Arial Narrow"/>
    </font>
    <font>
      <b/>
      <sz val="12"/>
      <color rgb="FFC00000"/>
      <name val="Arial"/>
    </font>
    <font>
      <sz val="12"/>
      <color rgb="FFC00000"/>
      <name val="Arial"/>
    </font>
    <font>
      <sz val="10"/>
      <color rgb="FF002060"/>
      <name val="Arial Narrow"/>
    </font>
    <font>
      <sz val="12"/>
      <color theme="1"/>
      <name val="Arial Narrow"/>
    </font>
    <font>
      <sz val="12"/>
      <color rgb="FF002060"/>
      <name val="Arial Narrow"/>
    </font>
    <font>
      <sz val="12"/>
      <color rgb="FFC00000"/>
      <name val="Arial Narrow"/>
    </font>
    <font>
      <b/>
      <sz val="12"/>
      <color rgb="FFC00000"/>
      <name val="Arial Narrow"/>
    </font>
    <font>
      <b/>
      <i/>
      <u/>
      <sz val="12"/>
      <color rgb="FF17375E"/>
      <name val="Calibri"/>
      <scheme val="minor"/>
    </font>
    <font>
      <i/>
      <sz val="12"/>
      <color rgb="FF17375E"/>
      <name val="Calibri"/>
      <scheme val="minor"/>
    </font>
    <font>
      <b/>
      <i/>
      <sz val="12"/>
      <color rgb="FF17375E"/>
      <name val="Calibri"/>
      <scheme val="minor"/>
    </font>
    <font>
      <i/>
      <sz val="16"/>
      <color theme="3" tint="-0.249977111117893"/>
      <name val="Calibri"/>
      <scheme val="minor"/>
    </font>
    <font>
      <sz val="12"/>
      <name val="Arial Narrow"/>
    </font>
    <font>
      <i/>
      <sz val="11"/>
      <name val="Arial"/>
    </font>
    <font>
      <sz val="11"/>
      <name val="Arial"/>
    </font>
    <font>
      <i/>
      <sz val="16"/>
      <color theme="3" tint="-0.249977111117893"/>
      <name val="Arial Narrow"/>
    </font>
    <font>
      <sz val="10"/>
      <color theme="1"/>
      <name val="Calibri"/>
      <scheme val="minor"/>
    </font>
    <font>
      <sz val="12"/>
      <color indexed="64"/>
      <name val="Arial"/>
    </font>
    <font>
      <b/>
      <sz val="12"/>
      <color indexed="64"/>
      <name val="Arial"/>
    </font>
    <font>
      <sz val="11"/>
      <name val="Liberation Sans"/>
    </font>
    <font>
      <sz val="12"/>
      <name val="Liberation Sans"/>
    </font>
    <font>
      <u/>
      <sz val="10"/>
      <color theme="10"/>
      <name val="Calibri"/>
    </font>
    <font>
      <sz val="12"/>
      <color indexed="63"/>
      <name val="Liberation Sans"/>
    </font>
    <font>
      <b/>
      <sz val="10"/>
      <color theme="1"/>
      <name val="Calibri"/>
      <scheme val="minor"/>
    </font>
    <font>
      <b/>
      <i/>
      <sz val="11"/>
      <color theme="1"/>
      <name val="Calibri"/>
      <scheme val="minor"/>
    </font>
    <font>
      <sz val="12"/>
      <color theme="3" tint="-0.249977111117893"/>
      <name val="Calibri"/>
      <scheme val="minor"/>
    </font>
    <font>
      <i/>
      <sz val="10"/>
      <color theme="1"/>
      <name val="Arial"/>
    </font>
    <font>
      <u/>
      <sz val="10"/>
      <color rgb="FF002060"/>
      <name val="Arial Narrow"/>
    </font>
    <font>
      <sz val="10"/>
      <name val="Arial"/>
    </font>
    <font>
      <sz val="14"/>
      <color theme="3" tint="-0.249977111117893"/>
      <name val="Calibri"/>
      <scheme val="minor"/>
    </font>
    <font>
      <i/>
      <sz val="12"/>
      <color theme="1"/>
      <name val="Arial"/>
    </font>
    <font>
      <sz val="11"/>
      <color theme="1"/>
      <name val="Arial Narrow"/>
    </font>
    <font>
      <sz val="10"/>
      <color rgb="FF002060"/>
      <name val="Calibri"/>
      <scheme val="minor"/>
    </font>
    <font>
      <u/>
      <sz val="11"/>
      <color rgb="FF002060"/>
      <name val="Arial Narrow"/>
    </font>
    <font>
      <sz val="11"/>
      <color rgb="FF002060"/>
      <name val="Arial Narrow"/>
    </font>
    <font>
      <sz val="14"/>
      <color theme="3" tint="-0.249977111117893"/>
      <name val="Arial"/>
    </font>
    <font>
      <sz val="11"/>
      <color theme="1"/>
      <name val="Calibri"/>
      <scheme val="minor"/>
    </font>
    <font>
      <b/>
      <sz val="12"/>
      <color indexed="2"/>
      <name val="Arial"/>
    </font>
    <font>
      <sz val="9"/>
      <color indexed="2"/>
      <name val="Arial"/>
    </font>
    <font>
      <i/>
      <u/>
      <sz val="12"/>
      <color theme="3" tint="-0.249977111117893"/>
      <name val="Calibri"/>
      <scheme val="minor"/>
    </font>
    <font>
      <b/>
      <i/>
      <u/>
      <sz val="11"/>
      <color theme="3" tint="-0.249977111117893"/>
      <name val="Arial Narrow"/>
    </font>
    <font>
      <b/>
      <u/>
      <sz val="12"/>
      <color indexed="2"/>
      <name val="Arial"/>
    </font>
    <font>
      <b/>
      <sz val="11"/>
      <color rgb="FF002060"/>
      <name val="Arial Narrow"/>
    </font>
  </fonts>
  <fills count="28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rgb="FF92D050"/>
        <bgColor rgb="FF92D050"/>
      </patternFill>
    </fill>
    <fill>
      <patternFill patternType="solid">
        <fgColor rgb="FFDBE5F1"/>
        <bgColor rgb="FFDBE5F1"/>
      </patternFill>
    </fill>
    <fill>
      <patternFill patternType="solid">
        <fgColor rgb="FFE6B9B8"/>
        <bgColor rgb="FFE6B9B8"/>
      </patternFill>
    </fill>
    <fill>
      <patternFill patternType="solid">
        <fgColor rgb="FFE6B8B7"/>
        <bgColor rgb="FFE6B8B7"/>
      </patternFill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4DFEC"/>
        <bgColor rgb="FFE4DFEC"/>
      </patternFill>
    </fill>
    <fill>
      <patternFill patternType="solid">
        <fgColor rgb="FFBFBFBF"/>
        <bgColor rgb="FFBFBFBF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CD5B4"/>
        <bgColor rgb="FFFCD5B4"/>
      </patternFill>
    </fill>
    <fill>
      <patternFill patternType="solid">
        <fgColor rgb="FFA6A6A6"/>
        <bgColor rgb="FFA6A6A6"/>
      </patternFill>
    </fill>
    <fill>
      <patternFill patternType="solid">
        <fgColor indexed="5"/>
        <bgColor indexed="5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E26B0A"/>
        <bgColor rgb="FFE26B0A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2">
    <xf numFmtId="0" fontId="0" fillId="0" borderId="0"/>
    <xf numFmtId="9" fontId="68" fillId="0" borderId="0" applyFont="0" applyFill="0" applyBorder="0" applyProtection="0"/>
  </cellStyleXfs>
  <cellXfs count="5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/>
    <xf numFmtId="0" fontId="9" fillId="0" borderId="0" xfId="0" applyFont="1"/>
    <xf numFmtId="0" fontId="3" fillId="2" borderId="0" xfId="0" applyFont="1" applyFill="1" applyAlignment="1">
      <alignment horizontal="center" vertical="center"/>
    </xf>
    <xf numFmtId="0" fontId="9" fillId="0" borderId="0" xfId="0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4" fillId="7" borderId="2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vertical="center" textRotation="90" wrapText="1"/>
    </xf>
    <xf numFmtId="0" fontId="5" fillId="8" borderId="4" xfId="0" applyFont="1" applyFill="1" applyBorder="1" applyAlignment="1" applyProtection="1">
      <alignment horizontal="center"/>
    </xf>
    <xf numFmtId="0" fontId="5" fillId="8" borderId="2" xfId="0" applyFont="1" applyFill="1" applyBorder="1" applyAlignment="1" applyProtection="1">
      <alignment horizontal="center"/>
    </xf>
    <xf numFmtId="49" fontId="3" fillId="4" borderId="2" xfId="0" applyNumberFormat="1" applyFont="1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center"/>
    </xf>
    <xf numFmtId="49" fontId="3" fillId="7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6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8" borderId="0" xfId="0" applyFont="1" applyFill="1"/>
    <xf numFmtId="0" fontId="5" fillId="8" borderId="9" xfId="0" applyFont="1" applyFill="1" applyBorder="1" applyAlignment="1" applyProtection="1">
      <alignment horizontal="center" vertical="top" wrapText="1"/>
    </xf>
    <xf numFmtId="0" fontId="11" fillId="9" borderId="16" xfId="0" applyFont="1" applyFill="1" applyBorder="1" applyAlignment="1">
      <alignment vertical="top" wrapText="1"/>
    </xf>
    <xf numFmtId="0" fontId="5" fillId="4" borderId="11" xfId="0" applyFont="1" applyFill="1" applyBorder="1"/>
    <xf numFmtId="0" fontId="5" fillId="4" borderId="2" xfId="0" applyFont="1" applyFill="1" applyBorder="1"/>
    <xf numFmtId="0" fontId="5" fillId="10" borderId="2" xfId="0" applyFont="1" applyFill="1" applyBorder="1"/>
    <xf numFmtId="0" fontId="5" fillId="5" borderId="2" xfId="0" applyFont="1" applyFill="1" applyBorder="1"/>
    <xf numFmtId="0" fontId="5" fillId="7" borderId="2" xfId="0" applyFont="1" applyFill="1" applyBorder="1"/>
    <xf numFmtId="0" fontId="5" fillId="0" borderId="2" xfId="0" applyFont="1" applyBorder="1"/>
    <xf numFmtId="0" fontId="5" fillId="6" borderId="2" xfId="0" applyFont="1" applyFill="1" applyBorder="1"/>
    <xf numFmtId="0" fontId="5" fillId="2" borderId="2" xfId="0" applyFont="1" applyFill="1" applyBorder="1"/>
    <xf numFmtId="0" fontId="5" fillId="8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right"/>
    </xf>
    <xf numFmtId="0" fontId="4" fillId="10" borderId="11" xfId="0" applyFont="1" applyFill="1" applyBorder="1" applyAlignment="1">
      <alignment horizontal="right"/>
    </xf>
    <xf numFmtId="0" fontId="4" fillId="12" borderId="11" xfId="0" applyFont="1" applyFill="1" applyBorder="1" applyAlignment="1">
      <alignment horizontal="right"/>
    </xf>
    <xf numFmtId="0" fontId="11" fillId="3" borderId="16" xfId="0" applyFont="1" applyFill="1" applyBorder="1" applyAlignment="1">
      <alignment vertical="top" wrapText="1"/>
    </xf>
    <xf numFmtId="0" fontId="5" fillId="3" borderId="2" xfId="0" applyFont="1" applyFill="1" applyBorder="1"/>
    <xf numFmtId="0" fontId="12" fillId="8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4" fillId="13" borderId="2" xfId="0" applyFont="1" applyFill="1" applyBorder="1" applyAlignment="1">
      <alignment horizontal="right"/>
    </xf>
    <xf numFmtId="0" fontId="4" fillId="13" borderId="11" xfId="0" applyFont="1" applyFill="1" applyBorder="1" applyAlignment="1">
      <alignment horizontal="right"/>
    </xf>
    <xf numFmtId="0" fontId="4" fillId="9" borderId="2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right"/>
    </xf>
    <xf numFmtId="0" fontId="4" fillId="5" borderId="11" xfId="0" applyFont="1" applyFill="1" applyBorder="1" applyAlignment="1">
      <alignment horizontal="right"/>
    </xf>
    <xf numFmtId="0" fontId="4" fillId="7" borderId="11" xfId="0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6" borderId="11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14" borderId="2" xfId="0" applyFont="1" applyFill="1" applyBorder="1" applyAlignment="1">
      <alignment horizontal="right"/>
    </xf>
    <xf numFmtId="0" fontId="4" fillId="14" borderId="11" xfId="0" applyFont="1" applyFill="1" applyBorder="1" applyAlignment="1">
      <alignment horizontal="right"/>
    </xf>
    <xf numFmtId="0" fontId="4" fillId="15" borderId="11" xfId="0" applyFont="1" applyFill="1" applyBorder="1" applyAlignment="1">
      <alignment horizontal="right"/>
    </xf>
    <xf numFmtId="0" fontId="4" fillId="16" borderId="11" xfId="0" applyFont="1" applyFill="1" applyBorder="1" applyAlignment="1">
      <alignment horizontal="right"/>
    </xf>
    <xf numFmtId="0" fontId="4" fillId="16" borderId="10" xfId="0" applyFont="1" applyFill="1" applyBorder="1" applyAlignment="1">
      <alignment horizontal="right"/>
    </xf>
    <xf numFmtId="0" fontId="4" fillId="17" borderId="2" xfId="0" applyFont="1" applyFill="1" applyBorder="1" applyAlignment="1">
      <alignment horizontal="right"/>
    </xf>
    <xf numFmtId="0" fontId="4" fillId="17" borderId="11" xfId="0" applyFont="1" applyFill="1" applyBorder="1" applyAlignment="1">
      <alignment horizontal="right"/>
    </xf>
    <xf numFmtId="0" fontId="4" fillId="9" borderId="11" xfId="0" applyFont="1" applyFill="1" applyBorder="1" applyAlignment="1">
      <alignment horizontal="right"/>
    </xf>
    <xf numFmtId="0" fontId="4" fillId="9" borderId="11" xfId="0" applyFont="1" applyFill="1" applyBorder="1" applyAlignment="1">
      <alignment horizontal="left"/>
    </xf>
    <xf numFmtId="0" fontId="5" fillId="4" borderId="0" xfId="0" applyFont="1" applyFill="1"/>
    <xf numFmtId="0" fontId="5" fillId="5" borderId="0" xfId="0" applyFont="1" applyFill="1"/>
    <xf numFmtId="0" fontId="5" fillId="7" borderId="0" xfId="0" applyFont="1" applyFill="1"/>
    <xf numFmtId="0" fontId="5" fillId="10" borderId="0" xfId="0" applyFont="1" applyFill="1"/>
    <xf numFmtId="0" fontId="5" fillId="6" borderId="0" xfId="0" applyFont="1" applyFill="1"/>
    <xf numFmtId="0" fontId="5" fillId="2" borderId="0" xfId="0" applyFont="1" applyFill="1"/>
    <xf numFmtId="0" fontId="4" fillId="2" borderId="5" xfId="0" applyFont="1" applyFill="1" applyBorder="1" applyAlignment="1" applyProtection="1">
      <alignment horizontal="left" wrapText="1"/>
    </xf>
    <xf numFmtId="0" fontId="5" fillId="0" borderId="2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18" borderId="2" xfId="0" applyFont="1" applyFill="1" applyBorder="1" applyProtection="1"/>
    <xf numFmtId="0" fontId="3" fillId="18" borderId="2" xfId="0" applyFont="1" applyFill="1" applyBorder="1" applyAlignment="1" applyProtection="1">
      <alignment horizontal="left" vertical="top" wrapText="1"/>
    </xf>
    <xf numFmtId="0" fontId="5" fillId="18" borderId="2" xfId="0" applyFont="1" applyFill="1" applyBorder="1"/>
    <xf numFmtId="0" fontId="5" fillId="2" borderId="2" xfId="0" applyFont="1" applyFill="1" applyBorder="1" applyProtection="1"/>
    <xf numFmtId="0" fontId="5" fillId="0" borderId="2" xfId="0" applyFont="1" applyBorder="1" applyProtection="1"/>
    <xf numFmtId="0" fontId="5" fillId="18" borderId="2" xfId="0" applyFont="1" applyFill="1" applyBorder="1" applyProtection="1"/>
    <xf numFmtId="0" fontId="14" fillId="18" borderId="2" xfId="0" applyFont="1" applyFill="1" applyBorder="1" applyProtection="1"/>
    <xf numFmtId="0" fontId="14" fillId="18" borderId="2" xfId="0" applyFont="1" applyFill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7" fillId="0" borderId="0" xfId="0" applyFont="1"/>
    <xf numFmtId="0" fontId="18" fillId="0" borderId="0" xfId="0" applyFont="1" applyAlignment="1" applyProtection="1">
      <alignment horizontal="left" vertical="top"/>
    </xf>
    <xf numFmtId="0" fontId="19" fillId="0" borderId="0" xfId="0" applyFont="1"/>
    <xf numFmtId="0" fontId="16" fillId="0" borderId="0" xfId="0" applyFont="1" applyAlignment="1" applyProtection="1">
      <alignment horizontal="left" vertical="top"/>
    </xf>
    <xf numFmtId="0" fontId="5" fillId="0" borderId="0" xfId="0" applyFont="1" applyProtection="1"/>
    <xf numFmtId="0" fontId="5" fillId="0" borderId="3" xfId="0" applyFont="1" applyBorder="1" applyAlignment="1" applyProtection="1">
      <alignment horizontal="center" vertical="center" wrapText="1"/>
    </xf>
    <xf numFmtId="0" fontId="4" fillId="19" borderId="3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vertical="center" textRotation="90" wrapText="1"/>
    </xf>
    <xf numFmtId="49" fontId="3" fillId="1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 applyProtection="1">
      <alignment horizontal="center" vertical="top" wrapText="1"/>
    </xf>
    <xf numFmtId="0" fontId="23" fillId="0" borderId="2" xfId="0" applyFont="1" applyBorder="1" applyAlignment="1" applyProtection="1">
      <alignment horizontal="left" vertical="center" wrapText="1"/>
    </xf>
    <xf numFmtId="0" fontId="4" fillId="20" borderId="2" xfId="0" applyFont="1" applyFill="1" applyBorder="1" applyAlignment="1">
      <alignment horizontal="right"/>
    </xf>
    <xf numFmtId="0" fontId="4" fillId="20" borderId="11" xfId="0" applyFont="1" applyFill="1" applyBorder="1" applyAlignment="1">
      <alignment horizontal="right"/>
    </xf>
    <xf numFmtId="0" fontId="5" fillId="18" borderId="2" xfId="0" applyFont="1" applyFill="1" applyBorder="1" applyAlignment="1">
      <alignment horizontal="center"/>
    </xf>
    <xf numFmtId="0" fontId="5" fillId="19" borderId="2" xfId="0" applyFont="1" applyFill="1" applyBorder="1"/>
    <xf numFmtId="0" fontId="23" fillId="0" borderId="2" xfId="0" applyFont="1" applyBorder="1" applyAlignment="1" applyProtection="1">
      <alignment horizontal="left" wrapText="1"/>
    </xf>
    <xf numFmtId="0" fontId="4" fillId="20" borderId="11" xfId="0" applyFont="1" applyFill="1" applyBorder="1" applyAlignment="1">
      <alignment horizontal="left"/>
    </xf>
    <xf numFmtId="0" fontId="4" fillId="9" borderId="5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4" fillId="21" borderId="11" xfId="0" applyFont="1" applyFill="1" applyBorder="1" applyAlignment="1">
      <alignment horizontal="center"/>
    </xf>
    <xf numFmtId="0" fontId="4" fillId="22" borderId="11" xfId="0" applyFont="1" applyFill="1" applyBorder="1" applyAlignment="1">
      <alignment horizontal="left"/>
    </xf>
    <xf numFmtId="0" fontId="4" fillId="22" borderId="11" xfId="0" applyFont="1" applyFill="1" applyBorder="1" applyAlignment="1">
      <alignment horizontal="right"/>
    </xf>
    <xf numFmtId="0" fontId="5" fillId="18" borderId="2" xfId="0" applyFont="1" applyFill="1" applyBorder="1" applyAlignment="1">
      <alignment horizontal="center" vertical="center"/>
    </xf>
    <xf numFmtId="0" fontId="24" fillId="0" borderId="0" xfId="0" applyFont="1" applyProtection="1"/>
    <xf numFmtId="0" fontId="24" fillId="0" borderId="0" xfId="0" applyFont="1" applyAlignment="1" applyProtection="1">
      <alignment horizontal="left" vertical="top" wrapText="1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5" fillId="23" borderId="2" xfId="0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 textRotation="90" wrapText="1"/>
    </xf>
    <xf numFmtId="0" fontId="28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10" borderId="0" xfId="0" applyFont="1" applyFill="1" applyAlignment="1">
      <alignment horizontal="center" vertical="center"/>
    </xf>
    <xf numFmtId="0" fontId="4" fillId="24" borderId="2" xfId="0" applyFont="1" applyFill="1" applyBorder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27" fillId="0" borderId="0" xfId="0" applyFont="1"/>
    <xf numFmtId="0" fontId="8" fillId="0" borderId="0" xfId="0" applyFont="1" applyAlignment="1">
      <alignment wrapText="1"/>
    </xf>
    <xf numFmtId="0" fontId="5" fillId="23" borderId="2" xfId="0" applyFont="1" applyFill="1" applyBorder="1"/>
    <xf numFmtId="0" fontId="8" fillId="3" borderId="0" xfId="0" applyFont="1" applyFill="1" applyAlignment="1">
      <alignment horizontal="center" vertical="center"/>
    </xf>
    <xf numFmtId="0" fontId="18" fillId="0" borderId="0" xfId="0" applyFont="1" applyAlignment="1" applyProtection="1">
      <alignment horizontal="left" vertical="top" wrapText="1"/>
    </xf>
    <xf numFmtId="0" fontId="20" fillId="0" borderId="0" xfId="0" applyFont="1"/>
    <xf numFmtId="0" fontId="30" fillId="0" borderId="0" xfId="0" applyFont="1"/>
    <xf numFmtId="0" fontId="31" fillId="0" borderId="0" xfId="0" applyFont="1"/>
    <xf numFmtId="0" fontId="9" fillId="22" borderId="0" xfId="0" applyFont="1" applyFill="1"/>
    <xf numFmtId="0" fontId="3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32" fillId="0" borderId="0" xfId="0" applyFont="1"/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" vertical="center" textRotation="90" wrapText="1"/>
    </xf>
    <xf numFmtId="0" fontId="5" fillId="0" borderId="3" xfId="0" applyFont="1" applyBorder="1" applyAlignment="1" applyProtection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49" fontId="3" fillId="0" borderId="0" xfId="0" applyNumberFormat="1" applyFont="1"/>
    <xf numFmtId="49" fontId="3" fillId="0" borderId="2" xfId="0" applyNumberFormat="1" applyFont="1" applyBorder="1" applyAlignment="1" applyProtection="1">
      <alignment horizontal="center" vertical="top" wrapText="1"/>
    </xf>
    <xf numFmtId="49" fontId="3" fillId="0" borderId="9" xfId="0" applyNumberFormat="1" applyFont="1" applyBorder="1" applyAlignment="1" applyProtection="1">
      <alignment horizontal="center" vertical="top" wrapText="1"/>
    </xf>
    <xf numFmtId="49" fontId="3" fillId="3" borderId="9" xfId="0" applyNumberFormat="1" applyFont="1" applyFill="1" applyBorder="1" applyAlignment="1" applyProtection="1">
      <alignment horizontal="center" vertical="top" wrapText="1"/>
    </xf>
    <xf numFmtId="49" fontId="33" fillId="0" borderId="0" xfId="0" applyNumberFormat="1" applyFont="1"/>
    <xf numFmtId="0" fontId="5" fillId="18" borderId="2" xfId="0" applyFont="1" applyFill="1" applyBorder="1" applyAlignment="1" applyProtection="1">
      <alignment horizontal="center"/>
    </xf>
    <xf numFmtId="0" fontId="4" fillId="18" borderId="2" xfId="0" applyFont="1" applyFill="1" applyBorder="1" applyAlignment="1" applyProtection="1">
      <alignment horizontal="left" wrapText="1"/>
    </xf>
    <xf numFmtId="0" fontId="5" fillId="18" borderId="0" xfId="0" applyFont="1" applyFill="1"/>
    <xf numFmtId="0" fontId="4" fillId="18" borderId="9" xfId="0" applyFont="1" applyFill="1" applyBorder="1" applyAlignment="1" applyProtection="1">
      <alignment horizontal="left" wrapText="1"/>
    </xf>
    <xf numFmtId="0" fontId="4" fillId="18" borderId="0" xfId="0" applyFont="1" applyFill="1" applyAlignment="1" applyProtection="1">
      <alignment horizontal="left" wrapText="1"/>
    </xf>
    <xf numFmtId="0" fontId="3" fillId="18" borderId="2" xfId="0" applyFont="1" applyFill="1" applyBorder="1" applyAlignment="1">
      <alignment horizontal="center"/>
    </xf>
    <xf numFmtId="0" fontId="34" fillId="0" borderId="0" xfId="0" applyFont="1"/>
    <xf numFmtId="0" fontId="5" fillId="0" borderId="2" xfId="0" applyFont="1" applyBorder="1" applyAlignment="1" applyProtection="1">
      <alignment horizontal="center"/>
    </xf>
    <xf numFmtId="0" fontId="5" fillId="8" borderId="2" xfId="0" applyFont="1" applyFill="1" applyBorder="1"/>
    <xf numFmtId="0" fontId="4" fillId="0" borderId="2" xfId="0" applyFont="1" applyBorder="1" applyAlignment="1" applyProtection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/>
    <xf numFmtId="0" fontId="4" fillId="3" borderId="2" xfId="0" applyFont="1" applyFill="1" applyBorder="1" applyAlignment="1" applyProtection="1">
      <alignment horizontal="left" wrapText="1"/>
    </xf>
    <xf numFmtId="9" fontId="5" fillId="2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 wrapText="1"/>
    </xf>
    <xf numFmtId="0" fontId="4" fillId="3" borderId="11" xfId="0" applyFont="1" applyFill="1" applyBorder="1" applyAlignment="1" applyProtection="1">
      <alignment horizontal="left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9" fontId="5" fillId="2" borderId="2" xfId="0" applyNumberFormat="1" applyFont="1" applyFill="1" applyBorder="1"/>
    <xf numFmtId="0" fontId="4" fillId="17" borderId="11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49" fontId="5" fillId="2" borderId="2" xfId="0" applyNumberFormat="1" applyFont="1" applyFill="1" applyBorder="1"/>
    <xf numFmtId="0" fontId="0" fillId="0" borderId="0" xfId="0" applyAlignment="1" applyProtection="1">
      <alignment horizontal="center"/>
    </xf>
    <xf numFmtId="9" fontId="5" fillId="18" borderId="2" xfId="0" applyNumberFormat="1" applyFont="1" applyFill="1" applyBorder="1"/>
    <xf numFmtId="0" fontId="5" fillId="2" borderId="2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left" wrapText="1"/>
    </xf>
    <xf numFmtId="0" fontId="14" fillId="18" borderId="2" xfId="0" applyFont="1" applyFill="1" applyBorder="1" applyAlignment="1" applyProtection="1">
      <alignment horizontal="center"/>
    </xf>
    <xf numFmtId="0" fontId="35" fillId="0" borderId="0" xfId="0" applyFont="1" applyAlignment="1">
      <alignment vertical="top"/>
    </xf>
    <xf numFmtId="0" fontId="36" fillId="0" borderId="0" xfId="0" applyFont="1"/>
    <xf numFmtId="0" fontId="37" fillId="0" borderId="0" xfId="0" applyFont="1"/>
    <xf numFmtId="0" fontId="36" fillId="22" borderId="0" xfId="0" applyFont="1" applyFill="1"/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4" xfId="0" applyFont="1" applyBorder="1" applyAlignment="1" applyProtection="1">
      <alignment horizontal="center"/>
    </xf>
    <xf numFmtId="0" fontId="4" fillId="2" borderId="2" xfId="0" applyFont="1" applyFill="1" applyBorder="1" applyAlignment="1">
      <alignment textRotation="90" wrapText="1"/>
    </xf>
    <xf numFmtId="0" fontId="23" fillId="8" borderId="2" xfId="0" applyFont="1" applyFill="1" applyBorder="1" applyAlignment="1" applyProtection="1">
      <alignment horizontal="left" wrapText="1"/>
    </xf>
    <xf numFmtId="0" fontId="4" fillId="3" borderId="2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49" fontId="4" fillId="8" borderId="2" xfId="0" applyNumberFormat="1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0" fontId="41" fillId="0" borderId="0" xfId="0" applyFont="1" applyAlignment="1">
      <alignment horizontal="left" vertical="top" wrapText="1"/>
    </xf>
    <xf numFmtId="0" fontId="41" fillId="0" borderId="0" xfId="0" applyFont="1"/>
    <xf numFmtId="0" fontId="42" fillId="0" borderId="0" xfId="0" applyFont="1"/>
    <xf numFmtId="0" fontId="3" fillId="8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25" borderId="2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right"/>
    </xf>
    <xf numFmtId="0" fontId="8" fillId="3" borderId="2" xfId="0" applyFont="1" applyFill="1" applyBorder="1"/>
    <xf numFmtId="0" fontId="5" fillId="18" borderId="17" xfId="0" applyFont="1" applyFill="1" applyBorder="1"/>
    <xf numFmtId="49" fontId="3" fillId="0" borderId="0" xfId="0" applyNumberFormat="1" applyFont="1" applyAlignment="1">
      <alignment horizontal="center"/>
    </xf>
    <xf numFmtId="0" fontId="5" fillId="3" borderId="2" xfId="0" applyFont="1" applyFill="1" applyBorder="1" applyAlignment="1">
      <alignment wrapText="1"/>
    </xf>
    <xf numFmtId="0" fontId="4" fillId="3" borderId="11" xfId="0" applyFont="1" applyFill="1" applyBorder="1" applyAlignment="1">
      <alignment horizontal="left"/>
    </xf>
    <xf numFmtId="0" fontId="5" fillId="8" borderId="0" xfId="0" applyFont="1" applyFill="1"/>
    <xf numFmtId="0" fontId="0" fillId="8" borderId="0" xfId="0" applyFill="1"/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wrapText="1"/>
    </xf>
    <xf numFmtId="0" fontId="13" fillId="8" borderId="2" xfId="0" applyFont="1" applyFill="1" applyBorder="1"/>
    <xf numFmtId="0" fontId="12" fillId="3" borderId="2" xfId="0" applyFont="1" applyFill="1" applyBorder="1"/>
    <xf numFmtId="0" fontId="5" fillId="3" borderId="3" xfId="0" applyFont="1" applyFill="1" applyBorder="1"/>
    <xf numFmtId="0" fontId="5" fillId="8" borderId="3" xfId="0" applyFont="1" applyFill="1" applyBorder="1"/>
    <xf numFmtId="0" fontId="4" fillId="3" borderId="2" xfId="0" applyFont="1" applyFill="1" applyBorder="1" applyAlignment="1">
      <alignment horizontal="left" wrapText="1"/>
    </xf>
    <xf numFmtId="0" fontId="5" fillId="3" borderId="9" xfId="0" applyFont="1" applyFill="1" applyBorder="1"/>
    <xf numFmtId="0" fontId="4" fillId="3" borderId="2" xfId="0" applyFont="1" applyFill="1" applyBorder="1" applyAlignment="1">
      <alignment horizontal="right"/>
    </xf>
    <xf numFmtId="0" fontId="5" fillId="3" borderId="10" xfId="0" applyFont="1" applyFill="1" applyBorder="1"/>
    <xf numFmtId="0" fontId="5" fillId="3" borderId="11" xfId="0" applyFont="1" applyFill="1" applyBorder="1"/>
    <xf numFmtId="0" fontId="4" fillId="8" borderId="2" xfId="0" applyFont="1" applyFill="1" applyBorder="1" applyAlignment="1">
      <alignment horizontal="left" wrapText="1"/>
    </xf>
    <xf numFmtId="0" fontId="5" fillId="3" borderId="5" xfId="0" applyFont="1" applyFill="1" applyBorder="1"/>
    <xf numFmtId="0" fontId="5" fillId="8" borderId="5" xfId="0" applyFont="1" applyFill="1" applyBorder="1"/>
    <xf numFmtId="0" fontId="8" fillId="3" borderId="2" xfId="0" applyFont="1" applyFill="1" applyBorder="1" applyAlignment="1">
      <alignment wrapText="1"/>
    </xf>
    <xf numFmtId="0" fontId="10" fillId="3" borderId="0" xfId="0" applyFont="1" applyFill="1" applyAlignment="1">
      <alignment horizontal="left" wrapText="1"/>
    </xf>
    <xf numFmtId="0" fontId="4" fillId="3" borderId="11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8" fillId="3" borderId="0" xfId="0" applyFont="1" applyFill="1"/>
    <xf numFmtId="0" fontId="5" fillId="3" borderId="2" xfId="0" applyFont="1" applyFill="1" applyBorder="1" applyAlignment="1" applyProtection="1">
      <alignment horizontal="center" vertical="top" wrapText="1"/>
    </xf>
    <xf numFmtId="0" fontId="23" fillId="3" borderId="2" xfId="0" applyFont="1" applyFill="1" applyBorder="1" applyAlignment="1" applyProtection="1">
      <alignment horizontal="left" wrapText="1"/>
    </xf>
    <xf numFmtId="0" fontId="5" fillId="3" borderId="0" xfId="0" applyFont="1" applyFill="1"/>
    <xf numFmtId="0" fontId="0" fillId="3" borderId="0" xfId="0" applyFill="1"/>
    <xf numFmtId="49" fontId="5" fillId="3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wrapText="1"/>
    </xf>
    <xf numFmtId="49" fontId="5" fillId="3" borderId="2" xfId="0" applyNumberFormat="1" applyFont="1" applyFill="1" applyBorder="1"/>
    <xf numFmtId="49" fontId="5" fillId="0" borderId="2" xfId="0" applyNumberFormat="1" applyFont="1" applyBorder="1"/>
    <xf numFmtId="0" fontId="4" fillId="3" borderId="2" xfId="0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>
      <alignment vertical="top"/>
    </xf>
    <xf numFmtId="0" fontId="43" fillId="0" borderId="0" xfId="0" applyFont="1" applyAlignment="1">
      <alignment horizontal="left" wrapText="1"/>
    </xf>
    <xf numFmtId="0" fontId="44" fillId="0" borderId="2" xfId="0" applyFont="1" applyBorder="1" applyAlignment="1">
      <alignment horizontal="center" vertical="center" textRotation="90" wrapText="1"/>
    </xf>
    <xf numFmtId="0" fontId="45" fillId="25" borderId="2" xfId="0" applyFont="1" applyFill="1" applyBorder="1" applyAlignment="1">
      <alignment horizontal="center" vertical="center" textRotation="90" wrapText="1"/>
    </xf>
    <xf numFmtId="0" fontId="5" fillId="26" borderId="4" xfId="0" applyFont="1" applyFill="1" applyBorder="1" applyAlignment="1" applyProtection="1">
      <alignment horizontal="center"/>
    </xf>
    <xf numFmtId="49" fontId="3" fillId="0" borderId="5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textRotation="90" wrapText="1"/>
    </xf>
    <xf numFmtId="0" fontId="5" fillId="22" borderId="3" xfId="0" applyFont="1" applyFill="1" applyBorder="1" applyAlignment="1">
      <alignment horizontal="center" vertical="center" textRotation="90" wrapText="1"/>
    </xf>
    <xf numFmtId="0" fontId="5" fillId="7" borderId="3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/>
    <xf numFmtId="0" fontId="12" fillId="3" borderId="2" xfId="0" applyFont="1" applyFill="1" applyBorder="1" applyAlignment="1" applyProtection="1">
      <alignment horizontal="left" wrapText="1"/>
    </xf>
    <xf numFmtId="0" fontId="4" fillId="0" borderId="11" xfId="0" applyFont="1" applyBorder="1" applyAlignment="1" applyProtection="1">
      <alignment horizontal="left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wrapText="1"/>
      <protection locked="0"/>
    </xf>
    <xf numFmtId="0" fontId="5" fillId="3" borderId="2" xfId="0" applyFont="1" applyFill="1" applyBorder="1" applyAlignment="1" applyProtection="1">
      <alignment horizontal="center"/>
    </xf>
    <xf numFmtId="0" fontId="46" fillId="3" borderId="11" xfId="0" applyFont="1" applyFill="1" applyBorder="1" applyAlignment="1" applyProtection="1">
      <alignment horizontal="left" wrapText="1"/>
    </xf>
    <xf numFmtId="0" fontId="4" fillId="3" borderId="11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wrapText="1"/>
      <protection locked="0"/>
    </xf>
    <xf numFmtId="0" fontId="46" fillId="3" borderId="2" xfId="0" applyFont="1" applyFill="1" applyBorder="1" applyAlignment="1" applyProtection="1">
      <alignment horizontal="left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3" fillId="26" borderId="2" xfId="0" applyFont="1" applyFill="1" applyBorder="1" applyAlignment="1" applyProtection="1">
      <alignment vertical="top"/>
    </xf>
    <xf numFmtId="0" fontId="22" fillId="18" borderId="2" xfId="0" applyFont="1" applyFill="1" applyBorder="1" applyAlignment="1" applyProtection="1">
      <alignment horizontal="left" wrapText="1"/>
    </xf>
    <xf numFmtId="0" fontId="5" fillId="0" borderId="2" xfId="0" applyFont="1" applyBorder="1" applyAlignment="1" applyProtection="1">
      <alignment vertical="top"/>
    </xf>
    <xf numFmtId="0" fontId="5" fillId="2" borderId="2" xfId="0" applyFont="1" applyFill="1" applyBorder="1" applyAlignment="1" applyProtection="1">
      <alignment wrapText="1"/>
    </xf>
    <xf numFmtId="0" fontId="5" fillId="0" borderId="2" xfId="0" applyFont="1" applyBorder="1" applyAlignment="1" applyProtection="1">
      <alignment wrapText="1"/>
    </xf>
    <xf numFmtId="0" fontId="5" fillId="0" borderId="2" xfId="0" applyFont="1" applyBorder="1" applyAlignment="1" applyProtection="1">
      <alignment horizontal="center" vertical="top"/>
    </xf>
    <xf numFmtId="0" fontId="5" fillId="18" borderId="2" xfId="0" applyFont="1" applyFill="1" applyBorder="1" applyAlignment="1" applyProtection="1">
      <alignment horizontal="center" vertical="center"/>
    </xf>
    <xf numFmtId="0" fontId="24" fillId="0" borderId="0" xfId="0" applyFont="1"/>
    <xf numFmtId="0" fontId="14" fillId="0" borderId="2" xfId="0" applyFont="1" applyBorder="1" applyAlignment="1" applyProtection="1">
      <alignment vertical="top"/>
    </xf>
    <xf numFmtId="0" fontId="3" fillId="18" borderId="2" xfId="0" applyFont="1" applyFill="1" applyBorder="1" applyAlignment="1" applyProtection="1">
      <alignment horizontal="center" vertical="center"/>
    </xf>
    <xf numFmtId="0" fontId="48" fillId="0" borderId="0" xfId="0" applyFont="1"/>
    <xf numFmtId="0" fontId="48" fillId="0" borderId="0" xfId="0" applyFont="1" applyProtection="1"/>
    <xf numFmtId="0" fontId="5" fillId="2" borderId="2" xfId="0" applyFont="1" applyFill="1" applyBorder="1" applyAlignment="1" applyProtection="1">
      <alignment wrapText="1"/>
      <protection locked="0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48" fillId="8" borderId="0" xfId="0" applyFont="1" applyFill="1"/>
    <xf numFmtId="0" fontId="4" fillId="9" borderId="2" xfId="0" applyFont="1" applyFill="1" applyBorder="1" applyAlignment="1" applyProtection="1">
      <alignment horizontal="left" wrapText="1"/>
    </xf>
    <xf numFmtId="0" fontId="4" fillId="8" borderId="2" xfId="0" applyFont="1" applyFill="1" applyBorder="1" applyAlignment="1" applyProtection="1">
      <alignment horizontal="left" wrapText="1"/>
    </xf>
    <xf numFmtId="0" fontId="6" fillId="8" borderId="2" xfId="0" applyFont="1" applyFill="1" applyBorder="1" applyAlignment="1" applyProtection="1">
      <alignment wrapText="1"/>
      <protection locked="0"/>
    </xf>
    <xf numFmtId="49" fontId="6" fillId="8" borderId="2" xfId="0" applyNumberFormat="1" applyFont="1" applyFill="1" applyBorder="1" applyAlignment="1" applyProtection="1">
      <alignment horizontal="center" wrapText="1"/>
      <protection locked="0"/>
    </xf>
    <xf numFmtId="49" fontId="3" fillId="8" borderId="2" xfId="0" applyNumberFormat="1" applyFont="1" applyFill="1" applyBorder="1" applyAlignment="1" applyProtection="1">
      <alignment horizontal="center" wrapText="1"/>
      <protection locked="0"/>
    </xf>
    <xf numFmtId="0" fontId="5" fillId="8" borderId="2" xfId="0" applyFont="1" applyFill="1" applyBorder="1" applyAlignment="1" applyProtection="1">
      <alignment horizontal="center" wrapText="1"/>
      <protection locked="0"/>
    </xf>
    <xf numFmtId="0" fontId="5" fillId="8" borderId="3" xfId="0" applyFont="1" applyFill="1" applyBorder="1" applyAlignment="1" applyProtection="1">
      <alignment horizontal="center" wrapText="1"/>
      <protection locked="0"/>
    </xf>
    <xf numFmtId="0" fontId="4" fillId="9" borderId="11" xfId="0" applyFont="1" applyFill="1" applyBorder="1" applyAlignment="1" applyProtection="1">
      <alignment horizontal="left" wrapText="1"/>
    </xf>
    <xf numFmtId="0" fontId="49" fillId="9" borderId="18" xfId="0" applyFont="1" applyFill="1" applyBorder="1" applyAlignment="1" applyProtection="1">
      <alignment horizontal="left" wrapText="1"/>
    </xf>
    <xf numFmtId="0" fontId="6" fillId="9" borderId="18" xfId="0" applyFont="1" applyFill="1" applyBorder="1" applyAlignment="1" applyProtection="1">
      <alignment horizontal="left" wrapText="1"/>
      <protection locked="0"/>
    </xf>
    <xf numFmtId="49" fontId="6" fillId="9" borderId="18" xfId="0" applyNumberFormat="1" applyFont="1" applyFill="1" applyBorder="1" applyAlignment="1" applyProtection="1">
      <alignment horizontal="center" wrapText="1"/>
      <protection locked="0"/>
    </xf>
    <xf numFmtId="49" fontId="50" fillId="9" borderId="18" xfId="0" applyNumberFormat="1" applyFont="1" applyFill="1" applyBorder="1" applyAlignment="1" applyProtection="1">
      <alignment horizontal="center" wrapText="1"/>
      <protection locked="0"/>
    </xf>
    <xf numFmtId="0" fontId="49" fillId="9" borderId="18" xfId="0" applyFont="1" applyFill="1" applyBorder="1" applyAlignment="1" applyProtection="1">
      <alignment horizontal="center" wrapText="1"/>
      <protection locked="0"/>
    </xf>
    <xf numFmtId="0" fontId="4" fillId="9" borderId="11" xfId="0" applyFont="1" applyFill="1" applyBorder="1" applyAlignment="1" applyProtection="1">
      <alignment horizontal="center" wrapText="1"/>
      <protection locked="0"/>
    </xf>
    <xf numFmtId="0" fontId="4" fillId="9" borderId="16" xfId="0" applyFont="1" applyFill="1" applyBorder="1" applyAlignment="1" applyProtection="1">
      <alignment horizontal="center" wrapText="1"/>
      <protection locked="0"/>
    </xf>
    <xf numFmtId="0" fontId="4" fillId="9" borderId="0" xfId="0" applyFont="1" applyFill="1" applyAlignment="1">
      <alignment horizontal="center" wrapText="1"/>
    </xf>
    <xf numFmtId="0" fontId="5" fillId="8" borderId="2" xfId="0" applyFont="1" applyFill="1" applyBorder="1" applyAlignment="1" applyProtection="1">
      <alignment wrapText="1"/>
    </xf>
    <xf numFmtId="49" fontId="6" fillId="9" borderId="2" xfId="0" applyNumberFormat="1" applyFont="1" applyFill="1" applyBorder="1" applyAlignment="1" applyProtection="1">
      <alignment horizontal="center" wrapText="1"/>
      <protection locked="0"/>
    </xf>
    <xf numFmtId="0" fontId="5" fillId="8" borderId="5" xfId="0" applyFont="1" applyFill="1" applyBorder="1" applyAlignment="1" applyProtection="1">
      <alignment horizontal="center" wrapText="1"/>
      <protection locked="0"/>
    </xf>
    <xf numFmtId="0" fontId="51" fillId="8" borderId="2" xfId="0" applyFont="1" applyFill="1" applyBorder="1" applyAlignment="1" applyProtection="1">
      <alignment horizontal="left" wrapText="1"/>
    </xf>
    <xf numFmtId="0" fontId="52" fillId="8" borderId="2" xfId="0" applyFont="1" applyFill="1" applyBorder="1" applyAlignment="1" applyProtection="1">
      <alignment horizontal="left" wrapText="1"/>
    </xf>
    <xf numFmtId="0" fontId="6" fillId="9" borderId="2" xfId="0" applyFont="1" applyFill="1" applyBorder="1" applyAlignment="1" applyProtection="1">
      <alignment horizontal="left" wrapText="1"/>
      <protection locked="0"/>
    </xf>
    <xf numFmtId="0" fontId="53" fillId="8" borderId="2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wrapText="1"/>
    </xf>
    <xf numFmtId="49" fontId="5" fillId="8" borderId="2" xfId="0" applyNumberFormat="1" applyFont="1" applyFill="1" applyBorder="1" applyAlignment="1" applyProtection="1">
      <alignment horizontal="center" wrapText="1"/>
      <protection locked="0"/>
    </xf>
    <xf numFmtId="0" fontId="5" fillId="8" borderId="2" xfId="0" applyFont="1" applyFill="1" applyBorder="1" applyAlignment="1" applyProtection="1">
      <alignment wrapText="1"/>
      <protection locked="0"/>
    </xf>
    <xf numFmtId="49" fontId="3" fillId="8" borderId="2" xfId="0" applyNumberFormat="1" applyFont="1" applyFill="1" applyBorder="1" applyAlignment="1" applyProtection="1">
      <alignment wrapText="1"/>
      <protection locked="0"/>
    </xf>
    <xf numFmtId="0" fontId="6" fillId="9" borderId="10" xfId="0" applyFont="1" applyFill="1" applyBorder="1" applyAlignment="1" applyProtection="1">
      <alignment horizontal="left" wrapText="1"/>
      <protection locked="0"/>
    </xf>
    <xf numFmtId="49" fontId="6" fillId="9" borderId="2" xfId="0" applyNumberFormat="1" applyFont="1" applyFill="1" applyBorder="1" applyAlignment="1" applyProtection="1">
      <alignment horizontal="left" wrapText="1"/>
      <protection locked="0"/>
    </xf>
    <xf numFmtId="0" fontId="46" fillId="8" borderId="2" xfId="0" applyFont="1" applyFill="1" applyBorder="1" applyAlignment="1" applyProtection="1">
      <alignment horizontal="left" wrapText="1"/>
    </xf>
    <xf numFmtId="49" fontId="6" fillId="8" borderId="0" xfId="0" applyNumberFormat="1" applyFont="1" applyFill="1" applyAlignment="1" applyProtection="1">
      <alignment horizontal="center" wrapText="1"/>
      <protection locked="0"/>
    </xf>
    <xf numFmtId="49" fontId="6" fillId="8" borderId="0" xfId="0" applyNumberFormat="1" applyFont="1" applyFill="1" applyAlignment="1" applyProtection="1">
      <alignment horizontal="left" wrapText="1"/>
      <protection locked="0"/>
    </xf>
    <xf numFmtId="49" fontId="3" fillId="3" borderId="2" xfId="0" applyNumberFormat="1" applyFont="1" applyFill="1" applyBorder="1" applyAlignment="1" applyProtection="1">
      <alignment horizontal="center" wrapText="1"/>
      <protection locked="0"/>
    </xf>
    <xf numFmtId="0" fontId="4" fillId="8" borderId="11" xfId="0" applyFont="1" applyFill="1" applyBorder="1" applyAlignment="1" applyProtection="1">
      <alignment horizontal="left" wrapText="1"/>
    </xf>
    <xf numFmtId="0" fontId="6" fillId="9" borderId="11" xfId="0" applyFont="1" applyFill="1" applyBorder="1" applyAlignment="1" applyProtection="1">
      <alignment horizontal="left" wrapText="1"/>
      <protection locked="0"/>
    </xf>
    <xf numFmtId="49" fontId="6" fillId="9" borderId="11" xfId="0" applyNumberFormat="1" applyFont="1" applyFill="1" applyBorder="1" applyAlignment="1" applyProtection="1">
      <alignment horizontal="left" wrapText="1"/>
      <protection locked="0"/>
    </xf>
    <xf numFmtId="0" fontId="4" fillId="8" borderId="11" xfId="0" applyFont="1" applyFill="1" applyBorder="1" applyAlignment="1" applyProtection="1">
      <alignment horizontal="center" wrapText="1"/>
      <protection locked="0"/>
    </xf>
    <xf numFmtId="0" fontId="54" fillId="8" borderId="2" xfId="0" applyFont="1" applyFill="1" applyBorder="1" applyAlignment="1" applyProtection="1">
      <alignment horizontal="left" wrapText="1"/>
    </xf>
    <xf numFmtId="0" fontId="46" fillId="8" borderId="0" xfId="0" applyFont="1" applyFill="1" applyAlignment="1" applyProtection="1">
      <alignment horizontal="left" wrapText="1"/>
    </xf>
    <xf numFmtId="49" fontId="6" fillId="8" borderId="11" xfId="0" applyNumberFormat="1" applyFont="1" applyFill="1" applyBorder="1" applyAlignment="1" applyProtection="1">
      <alignment horizont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</xf>
    <xf numFmtId="0" fontId="4" fillId="9" borderId="2" xfId="0" applyFont="1" applyFill="1" applyBorder="1" applyAlignment="1" applyProtection="1">
      <alignment horizontal="center" vertical="center" wrapText="1"/>
    </xf>
    <xf numFmtId="0" fontId="4" fillId="9" borderId="11" xfId="0" applyFont="1" applyFill="1" applyBorder="1" applyAlignment="1" applyProtection="1">
      <alignment horizontal="center" vertical="center" wrapText="1"/>
    </xf>
    <xf numFmtId="0" fontId="6" fillId="9" borderId="11" xfId="0" applyFont="1" applyFill="1" applyBorder="1" applyAlignment="1" applyProtection="1">
      <alignment horizontal="center" vertical="center" wrapText="1"/>
      <protection locked="0"/>
    </xf>
    <xf numFmtId="49" fontId="6" fillId="9" borderId="11" xfId="0" applyNumberFormat="1" applyFont="1" applyFill="1" applyBorder="1" applyAlignment="1" applyProtection="1">
      <alignment horizontal="center" vertical="center" wrapText="1"/>
      <protection locked="0"/>
    </xf>
    <xf numFmtId="49" fontId="22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6" fillId="8" borderId="2" xfId="0" applyFont="1" applyFill="1" applyBorder="1" applyAlignment="1" applyProtection="1">
      <alignment horizontal="left" wrapText="1"/>
      <protection locked="0"/>
    </xf>
    <xf numFmtId="49" fontId="22" fillId="8" borderId="2" xfId="0" applyNumberFormat="1" applyFont="1" applyFill="1" applyBorder="1" applyAlignment="1" applyProtection="1">
      <alignment horizontal="center" wrapText="1"/>
      <protection locked="0"/>
    </xf>
    <xf numFmtId="49" fontId="6" fillId="8" borderId="0" xfId="0" applyNumberFormat="1" applyFont="1" applyFill="1" applyAlignment="1" applyProtection="1">
      <alignment horizontal="center" wrapText="1"/>
      <protection locked="0"/>
    </xf>
    <xf numFmtId="0" fontId="4" fillId="8" borderId="2" xfId="0" applyFont="1" applyFill="1" applyBorder="1" applyAlignment="1" applyProtection="1">
      <alignment horizontal="left" vertical="top" wrapText="1"/>
    </xf>
    <xf numFmtId="49" fontId="6" fillId="9" borderId="11" xfId="0" applyNumberFormat="1" applyFont="1" applyFill="1" applyBorder="1" applyAlignment="1" applyProtection="1">
      <alignment horizontal="center" wrapText="1"/>
      <protection locked="0"/>
    </xf>
    <xf numFmtId="49" fontId="22" fillId="9" borderId="11" xfId="0" applyNumberFormat="1" applyFont="1" applyFill="1" applyBorder="1" applyAlignment="1" applyProtection="1">
      <alignment horizontal="center" wrapText="1"/>
      <protection locked="0"/>
    </xf>
    <xf numFmtId="0" fontId="6" fillId="8" borderId="2" xfId="0" applyFont="1" applyFill="1" applyBorder="1" applyAlignment="1" applyProtection="1">
      <alignment horizontal="left" wrapText="1"/>
    </xf>
    <xf numFmtId="0" fontId="46" fillId="0" borderId="3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center" wrapText="1"/>
    </xf>
    <xf numFmtId="49" fontId="6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0" fontId="23" fillId="8" borderId="9" xfId="0" applyFont="1" applyFill="1" applyBorder="1" applyAlignment="1" applyProtection="1">
      <alignment horizontal="left" wrapText="1"/>
    </xf>
    <xf numFmtId="0" fontId="4" fillId="0" borderId="16" xfId="0" applyFont="1" applyBorder="1" applyAlignment="1" applyProtection="1">
      <alignment horizontal="left" wrapText="1"/>
    </xf>
    <xf numFmtId="0" fontId="46" fillId="0" borderId="16" xfId="0" applyFont="1" applyBorder="1" applyAlignment="1" applyProtection="1">
      <alignment horizontal="left" wrapText="1"/>
    </xf>
    <xf numFmtId="0" fontId="46" fillId="0" borderId="11" xfId="0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horizontal="left" wrapText="1"/>
    </xf>
    <xf numFmtId="0" fontId="46" fillId="0" borderId="5" xfId="0" applyFont="1" applyBorder="1" applyAlignment="1" applyProtection="1">
      <alignment horizontal="left" wrapText="1"/>
    </xf>
    <xf numFmtId="0" fontId="46" fillId="0" borderId="2" xfId="0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left" wrapText="1"/>
      <protection locked="0"/>
    </xf>
    <xf numFmtId="49" fontId="5" fillId="0" borderId="2" xfId="0" applyNumberFormat="1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vertical="top" wrapText="1"/>
    </xf>
    <xf numFmtId="49" fontId="6" fillId="0" borderId="2" xfId="0" applyNumberFormat="1" applyFont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5" fillId="0" borderId="0" xfId="0" applyFont="1"/>
    <xf numFmtId="0" fontId="3" fillId="18" borderId="2" xfId="0" applyFont="1" applyFill="1" applyBorder="1" applyAlignment="1" applyProtection="1">
      <alignment horizontal="center" vertical="center" wrapText="1"/>
    </xf>
    <xf numFmtId="0" fontId="56" fillId="0" borderId="0" xfId="0" applyFont="1"/>
    <xf numFmtId="0" fontId="14" fillId="18" borderId="2" xfId="0" applyFont="1" applyFill="1" applyBorder="1" applyAlignment="1" applyProtection="1">
      <alignment horizontal="center" vertical="center" wrapText="1"/>
    </xf>
    <xf numFmtId="0" fontId="58" fillId="0" borderId="0" xfId="0" applyFont="1" applyAlignment="1" applyProtection="1">
      <alignment horizontal="justify"/>
    </xf>
    <xf numFmtId="0" fontId="0" fillId="0" borderId="0" xfId="0"/>
    <xf numFmtId="0" fontId="1" fillId="0" borderId="0" xfId="0" applyFont="1" applyAlignment="1" applyProtection="1">
      <alignment horizontal="justify"/>
    </xf>
    <xf numFmtId="0" fontId="35" fillId="0" borderId="0" xfId="0" applyFont="1" applyProtection="1"/>
    <xf numFmtId="0" fontId="59" fillId="0" borderId="0" xfId="0" applyFont="1" applyAlignment="1" applyProtection="1">
      <alignment horizontal="left" vertical="top" wrapText="1"/>
    </xf>
    <xf numFmtId="49" fontId="3" fillId="0" borderId="2" xfId="0" applyNumberFormat="1" applyFont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6" fillId="2" borderId="11" xfId="0" applyFont="1" applyFill="1" applyBorder="1" applyAlignment="1" applyProtection="1">
      <alignment horizontal="center" vertical="center" wrapText="1"/>
      <protection locked="0"/>
    </xf>
    <xf numFmtId="0" fontId="60" fillId="0" borderId="1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/>
    <xf numFmtId="0" fontId="60" fillId="9" borderId="1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/>
    <xf numFmtId="0" fontId="5" fillId="0" borderId="9" xfId="0" applyFont="1" applyBorder="1"/>
    <xf numFmtId="0" fontId="5" fillId="0" borderId="16" xfId="0" applyFont="1" applyBorder="1"/>
    <xf numFmtId="0" fontId="46" fillId="0" borderId="11" xfId="0" applyFont="1" applyBorder="1" applyAlignment="1" applyProtection="1">
      <alignment horizontal="center" vertical="center" wrapText="1"/>
      <protection locked="0"/>
    </xf>
    <xf numFmtId="0" fontId="46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/>
    <xf numFmtId="0" fontId="1" fillId="0" borderId="3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left" wrapText="1"/>
    </xf>
    <xf numFmtId="0" fontId="4" fillId="0" borderId="19" xfId="0" applyFont="1" applyBorder="1" applyAlignment="1" applyProtection="1">
      <alignment horizontal="left" wrapText="1"/>
    </xf>
    <xf numFmtId="0" fontId="4" fillId="0" borderId="20" xfId="0" applyFont="1" applyBorder="1" applyAlignment="1">
      <alignment horizontal="right"/>
    </xf>
    <xf numFmtId="0" fontId="60" fillId="0" borderId="20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left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wrapText="1"/>
    </xf>
    <xf numFmtId="0" fontId="4" fillId="0" borderId="16" xfId="0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/>
    <xf numFmtId="0" fontId="5" fillId="0" borderId="5" xfId="0" applyFont="1" applyBorder="1" applyAlignment="1" applyProtection="1">
      <alignment horizontal="center" vertical="center"/>
      <protection locked="0"/>
    </xf>
    <xf numFmtId="0" fontId="3" fillId="18" borderId="2" xfId="0" applyFont="1" applyFill="1" applyBorder="1" applyAlignment="1" applyProtection="1">
      <alignment vertical="top"/>
    </xf>
    <xf numFmtId="0" fontId="3" fillId="18" borderId="2" xfId="0" applyFont="1" applyFill="1" applyBorder="1" applyAlignment="1" applyProtection="1">
      <alignment horizontal="center" vertical="top"/>
    </xf>
    <xf numFmtId="0" fontId="5" fillId="2" borderId="2" xfId="0" applyFont="1" applyFill="1" applyBorder="1" applyAlignment="1" applyProtection="1">
      <alignment vertical="top"/>
    </xf>
    <xf numFmtId="0" fontId="5" fillId="18" borderId="2" xfId="0" applyFont="1" applyFill="1" applyBorder="1" applyAlignment="1" applyProtection="1">
      <alignment vertical="top"/>
    </xf>
    <xf numFmtId="0" fontId="14" fillId="18" borderId="2" xfId="0" applyFont="1" applyFill="1" applyBorder="1" applyAlignment="1" applyProtection="1">
      <alignment vertical="top"/>
    </xf>
    <xf numFmtId="0" fontId="5" fillId="0" borderId="0" xfId="0" applyFont="1" applyAlignment="1">
      <alignment horizontal="justify"/>
    </xf>
    <xf numFmtId="0" fontId="48" fillId="0" borderId="0" xfId="0" applyFont="1" applyAlignment="1">
      <alignment horizontal="center" vertical="center"/>
    </xf>
    <xf numFmtId="0" fontId="5" fillId="27" borderId="2" xfId="0" applyFont="1" applyFill="1" applyBorder="1" applyAlignment="1">
      <alignment horizontal="center" vertical="center" wrapText="1"/>
    </xf>
    <xf numFmtId="49" fontId="5" fillId="27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9" fontId="5" fillId="0" borderId="2" xfId="1" applyNumberFormat="1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9" fillId="10" borderId="0" xfId="0" applyFont="1" applyFill="1"/>
    <xf numFmtId="0" fontId="3" fillId="26" borderId="2" xfId="0" applyFont="1" applyFill="1" applyBorder="1" applyAlignment="1">
      <alignment vertical="center" wrapText="1"/>
    </xf>
    <xf numFmtId="0" fontId="3" fillId="26" borderId="2" xfId="0" applyFont="1" applyFill="1" applyBorder="1" applyAlignment="1">
      <alignment horizontal="center" vertical="center" wrapText="1"/>
    </xf>
    <xf numFmtId="0" fontId="63" fillId="0" borderId="0" xfId="0" applyFont="1"/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wrapText="1"/>
    </xf>
    <xf numFmtId="0" fontId="64" fillId="0" borderId="0" xfId="0" applyFont="1"/>
    <xf numFmtId="0" fontId="65" fillId="0" borderId="0" xfId="0" applyFont="1" applyAlignment="1">
      <alignment horizontal="left" vertical="top" wrapText="1"/>
    </xf>
    <xf numFmtId="0" fontId="66" fillId="0" borderId="0" xfId="0" applyFont="1"/>
    <xf numFmtId="0" fontId="35" fillId="0" borderId="0" xfId="0" applyFont="1"/>
    <xf numFmtId="0" fontId="9" fillId="0" borderId="0" xfId="0" applyFont="1" applyAlignment="1">
      <alignment horizontal="justify"/>
    </xf>
    <xf numFmtId="0" fontId="8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4" fillId="2" borderId="2" xfId="0" applyFont="1" applyFill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11" xfId="0" applyFont="1" applyBorder="1" applyAlignment="1" applyProtection="1">
      <alignment horizontal="center" wrapText="1"/>
    </xf>
    <xf numFmtId="0" fontId="49" fillId="0" borderId="18" xfId="0" applyFont="1" applyBorder="1" applyAlignment="1" applyProtection="1">
      <alignment horizontal="left" wrapText="1"/>
    </xf>
    <xf numFmtId="0" fontId="22" fillId="18" borderId="2" xfId="0" applyFont="1" applyFill="1" applyBorder="1" applyAlignment="1" applyProtection="1">
      <alignment horizontal="center" vertical="center" wrapText="1"/>
    </xf>
    <xf numFmtId="0" fontId="22" fillId="18" borderId="17" xfId="0" applyFont="1" applyFill="1" applyBorder="1" applyAlignment="1" applyProtection="1">
      <alignment horizontal="left" wrapText="1"/>
    </xf>
    <xf numFmtId="0" fontId="24" fillId="0" borderId="2" xfId="0" applyFont="1" applyBorder="1"/>
    <xf numFmtId="0" fontId="5" fillId="0" borderId="0" xfId="0" applyFont="1" applyAlignment="1">
      <alignment vertical="center" wrapText="1"/>
    </xf>
    <xf numFmtId="0" fontId="6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2" xfId="0" applyBorder="1"/>
    <xf numFmtId="0" fontId="0" fillId="2" borderId="2" xfId="0" applyFill="1" applyBorder="1"/>
    <xf numFmtId="0" fontId="0" fillId="18" borderId="2" xfId="0" applyFill="1" applyBorder="1"/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textRotation="90" wrapText="1"/>
    </xf>
    <xf numFmtId="0" fontId="4" fillId="2" borderId="5" xfId="0" applyFont="1" applyFill="1" applyBorder="1" applyAlignment="1">
      <alignment horizontal="center" textRotation="90" wrapText="1"/>
    </xf>
    <xf numFmtId="0" fontId="3" fillId="2" borderId="0" xfId="0" applyFont="1" applyFill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textRotation="90" wrapText="1"/>
    </xf>
    <xf numFmtId="0" fontId="4" fillId="6" borderId="4" xfId="0" applyFont="1" applyFill="1" applyBorder="1" applyAlignment="1">
      <alignment horizontal="center" vertical="center" textRotation="90" wrapText="1"/>
    </xf>
    <xf numFmtId="0" fontId="4" fillId="6" borderId="5" xfId="0" applyFont="1" applyFill="1" applyBorder="1" applyAlignment="1">
      <alignment horizontal="center" vertical="center" textRotation="90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5" fillId="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left" vertical="top" wrapText="1"/>
    </xf>
    <xf numFmtId="0" fontId="2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23" borderId="9" xfId="0" applyFont="1" applyFill="1" applyBorder="1" applyAlignment="1" applyProtection="1">
      <alignment horizontal="center" vertical="center" wrapText="1"/>
    </xf>
    <xf numFmtId="0" fontId="5" fillId="23" borderId="1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2" borderId="0" xfId="0" applyFont="1" applyFill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22" borderId="11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textRotation="90" wrapText="1"/>
    </xf>
    <xf numFmtId="0" fontId="5" fillId="0" borderId="14" xfId="0" applyFont="1" applyBorder="1" applyAlignment="1" applyProtection="1">
      <alignment horizontal="center" vertical="center" textRotation="90" wrapText="1"/>
    </xf>
    <xf numFmtId="0" fontId="5" fillId="0" borderId="2" xfId="0" applyFont="1" applyBorder="1" applyAlignment="1" applyProtection="1">
      <alignment horizontal="center" vertical="center" textRotation="90" wrapText="1"/>
    </xf>
    <xf numFmtId="0" fontId="5" fillId="0" borderId="3" xfId="0" applyFont="1" applyBorder="1" applyAlignment="1" applyProtection="1">
      <alignment horizontal="center" vertical="center" textRotation="90" wrapText="1"/>
    </xf>
    <xf numFmtId="0" fontId="5" fillId="0" borderId="5" xfId="0" applyFont="1" applyBorder="1" applyAlignment="1" applyProtection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textRotation="90" wrapText="1"/>
    </xf>
    <xf numFmtId="0" fontId="5" fillId="3" borderId="5" xfId="0" applyFont="1" applyFill="1" applyBorder="1" applyAlignment="1" applyProtection="1">
      <alignment horizontal="center" vertical="center" textRotation="90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41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textRotation="90" wrapText="1"/>
    </xf>
    <xf numFmtId="0" fontId="20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3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top" wrapText="1"/>
    </xf>
    <xf numFmtId="0" fontId="57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61" fillId="0" borderId="0" xfId="0" applyFont="1" applyAlignment="1">
      <alignment horizontal="left" vertical="top" wrapText="1"/>
    </xf>
    <xf numFmtId="0" fontId="62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27" borderId="2" xfId="0" applyFont="1" applyFill="1" applyBorder="1" applyAlignment="1">
      <alignment horizontal="center" vertical="center" wrapText="1"/>
    </xf>
    <xf numFmtId="0" fontId="5" fillId="27" borderId="3" xfId="0" applyFont="1" applyFill="1" applyBorder="1" applyAlignment="1">
      <alignment horizontal="center" vertical="center" wrapText="1"/>
    </xf>
    <xf numFmtId="0" fontId="5" fillId="27" borderId="5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67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pto.EDU/Documents/&#1057;&#1054;&#1041;&#1045;&#1057;&#1045;&#1044;&#1054;&#1042;&#1040;&#1053;&#1048;&#1045;/2018_&#1088;&#1072;&#1081;&#1086;&#1085;&#1099;/&#1060;&#1086;&#1088;&#1084;&#1072;%20&#1048;&#1085;&#1092;&#1086;&#1088;&#1084;&#1072;&#1090;&#1080;&#1079;&#1072;&#1094;&#1080;&#1103;%20&#1088;&#1072;&#1081;&#1086;&#1085;&#1099;_2016_&#1080;&#1090;&#1086;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ОО-2"/>
      <sheetName val="Лист2"/>
    </sheetNames>
    <sheetDataSet>
      <sheetData sheetId="0" refreshError="1"/>
      <sheetData sheetId="1" refreshError="1">
        <row r="7">
          <cell r="B7" t="str">
            <v>Среднего общего образования</v>
          </cell>
        </row>
        <row r="22">
          <cell r="B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14kms.khbschool.ru/" TargetMode="External"/><Relationship Id="rId18" Type="http://schemas.openxmlformats.org/officeDocument/2006/relationships/hyperlink" Target="http://mousosch19@yandex.ru/" TargetMode="External"/><Relationship Id="rId26" Type="http://schemas.openxmlformats.org/officeDocument/2006/relationships/hyperlink" Target="http://kna_s_30@list.ru/" TargetMode="External"/><Relationship Id="rId39" Type="http://schemas.openxmlformats.org/officeDocument/2006/relationships/hyperlink" Target="http://shkola38kms@mail.ru/" TargetMode="External"/><Relationship Id="rId3" Type="http://schemas.openxmlformats.org/officeDocument/2006/relationships/hyperlink" Target="mailto:mousosh3kms@yandex.ru" TargetMode="External"/><Relationship Id="rId21" Type="http://schemas.openxmlformats.org/officeDocument/2006/relationships/hyperlink" Target="http://info23KnA@yandex.ru/" TargetMode="External"/><Relationship Id="rId34" Type="http://schemas.openxmlformats.org/officeDocument/2006/relationships/hyperlink" Target="http://knas34@mail.ru/" TargetMode="External"/><Relationship Id="rId42" Type="http://schemas.openxmlformats.org/officeDocument/2006/relationships/hyperlink" Target="https://kna50.khbschool.ru/" TargetMode="External"/><Relationship Id="rId47" Type="http://schemas.openxmlformats.org/officeDocument/2006/relationships/hyperlink" Target="mailto:kms.Lizeum.1@yandex.ru" TargetMode="External"/><Relationship Id="rId50" Type="http://schemas.openxmlformats.org/officeDocument/2006/relationships/hyperlink" Target="https://&#1080;&#1085;&#1078;&#1077;&#1085;&#1077;&#1088;&#1085;&#1072;&#1103;-&#1096;&#1082;&#1086;&#1083;&#1072;-&#1076;&#1074;.&#1088;&#1092;/" TargetMode="External"/><Relationship Id="rId7" Type="http://schemas.openxmlformats.org/officeDocument/2006/relationships/hyperlink" Target="http://kna-s6@yandex.ru/" TargetMode="External"/><Relationship Id="rId12" Type="http://schemas.openxmlformats.org/officeDocument/2006/relationships/hyperlink" Target="http://sosh14kms@mail.ru/" TargetMode="External"/><Relationship Id="rId17" Type="http://schemas.openxmlformats.org/officeDocument/2006/relationships/hyperlink" Target="http://kna-s16.edu.27.ru/" TargetMode="External"/><Relationship Id="rId25" Type="http://schemas.openxmlformats.org/officeDocument/2006/relationships/hyperlink" Target="mailto:tayga28.kms@mail.ru" TargetMode="External"/><Relationship Id="rId33" Type="http://schemas.openxmlformats.org/officeDocument/2006/relationships/hyperlink" Target="http://&#1083;&#1080;&#1094;&#1077;&#1081;33.&#1088;&#1092;/" TargetMode="External"/><Relationship Id="rId38" Type="http://schemas.openxmlformats.org/officeDocument/2006/relationships/hyperlink" Target="https://&#1082;&#1085;&#1072;&#1094;&#1090;&#1090;&#1089;37.&#1088;&#1092;/" TargetMode="External"/><Relationship Id="rId46" Type="http://schemas.openxmlformats.org/officeDocument/2006/relationships/hyperlink" Target="https://scool62-kms.khbschool.ru/" TargetMode="External"/><Relationship Id="rId2" Type="http://schemas.openxmlformats.org/officeDocument/2006/relationships/hyperlink" Target="http://www.kna-s1.ru/" TargetMode="External"/><Relationship Id="rId16" Type="http://schemas.openxmlformats.org/officeDocument/2006/relationships/hyperlink" Target="http://kna-s16@bk.ru/" TargetMode="External"/><Relationship Id="rId20" Type="http://schemas.openxmlformats.org/officeDocument/2006/relationships/hyperlink" Target="http://kms-s22.ippk.ru/" TargetMode="External"/><Relationship Id="rId29" Type="http://schemas.openxmlformats.org/officeDocument/2006/relationships/hyperlink" Target="https://kna-s31.edu.27.ru/" TargetMode="External"/><Relationship Id="rId41" Type="http://schemas.openxmlformats.org/officeDocument/2006/relationships/hyperlink" Target="http://sch50kms@yandex.ru/" TargetMode="External"/><Relationship Id="rId1" Type="http://schemas.openxmlformats.org/officeDocument/2006/relationships/hyperlink" Target="http://mougimnazya1@yandex.ru/" TargetMode="External"/><Relationship Id="rId6" Type="http://schemas.openxmlformats.org/officeDocument/2006/relationships/hyperlink" Target="https://kna-s4.edu.27.ru/" TargetMode="External"/><Relationship Id="rId11" Type="http://schemas.openxmlformats.org/officeDocument/2006/relationships/hyperlink" Target="http://gimnaziamou@yandex.ru/" TargetMode="External"/><Relationship Id="rId24" Type="http://schemas.openxmlformats.org/officeDocument/2006/relationships/hyperlink" Target="https://kms-s22.ippk.ru/" TargetMode="External"/><Relationship Id="rId32" Type="http://schemas.openxmlformats.org/officeDocument/2006/relationships/hyperlink" Target="http://lyceum33@yandex.ru/" TargetMode="External"/><Relationship Id="rId37" Type="http://schemas.openxmlformats.org/officeDocument/2006/relationships/hyperlink" Target="http://shkola_37kms@bk.ru/" TargetMode="External"/><Relationship Id="rId40" Type="http://schemas.openxmlformats.org/officeDocument/2006/relationships/hyperlink" Target="https://kna-s38.edu.27.ru/" TargetMode="External"/><Relationship Id="rId45" Type="http://schemas.openxmlformats.org/officeDocument/2006/relationships/hyperlink" Target="http://kms-sc62@yandex.ru/" TargetMode="External"/><Relationship Id="rId5" Type="http://schemas.openxmlformats.org/officeDocument/2006/relationships/hyperlink" Target="http://kna_s4@inbox.ru/" TargetMode="External"/><Relationship Id="rId15" Type="http://schemas.openxmlformats.org/officeDocument/2006/relationships/hyperlink" Target="https://kna-15.khbschool.ru/" TargetMode="External"/><Relationship Id="rId23" Type="http://schemas.openxmlformats.org/officeDocument/2006/relationships/hyperlink" Target="http://kms_24nn@bk.ru/" TargetMode="External"/><Relationship Id="rId28" Type="http://schemas.openxmlformats.org/officeDocument/2006/relationships/hyperlink" Target="http://sosh31_kom@mail.ru/" TargetMode="External"/><Relationship Id="rId36" Type="http://schemas.openxmlformats.org/officeDocument/2006/relationships/hyperlink" Target="https://school-35kms.khbschool.ru/" TargetMode="External"/><Relationship Id="rId49" Type="http://schemas.openxmlformats.org/officeDocument/2006/relationships/hyperlink" Target="mailto:eskms.kms@yandex.ru" TargetMode="External"/><Relationship Id="rId10" Type="http://schemas.openxmlformats.org/officeDocument/2006/relationships/hyperlink" Target="https://8mousosh.ucoz.ru/" TargetMode="External"/><Relationship Id="rId19" Type="http://schemas.openxmlformats.org/officeDocument/2006/relationships/hyperlink" Target="http://kadetschool22@mail.ru/" TargetMode="External"/><Relationship Id="rId31" Type="http://schemas.openxmlformats.org/officeDocument/2006/relationships/hyperlink" Target="https://kna32.khbschool.ru/" TargetMode="External"/><Relationship Id="rId44" Type="http://schemas.openxmlformats.org/officeDocument/2006/relationships/hyperlink" Target="https://kna-s53.edu.27.ru/" TargetMode="External"/><Relationship Id="rId4" Type="http://schemas.openxmlformats.org/officeDocument/2006/relationships/hyperlink" Target="https://&#1089;&#1086;&#1096;3.&#1088;&#1092;/" TargetMode="External"/><Relationship Id="rId9" Type="http://schemas.openxmlformats.org/officeDocument/2006/relationships/hyperlink" Target="http://shkola8_kms@mail.ru/" TargetMode="External"/><Relationship Id="rId14" Type="http://schemas.openxmlformats.org/officeDocument/2006/relationships/hyperlink" Target="mailto:school15.kms@mail.ru" TargetMode="External"/><Relationship Id="rId22" Type="http://schemas.openxmlformats.org/officeDocument/2006/relationships/hyperlink" Target="http://school23kms.ru/" TargetMode="External"/><Relationship Id="rId27" Type="http://schemas.openxmlformats.org/officeDocument/2006/relationships/hyperlink" Target="http://kna-s30.edu.27.ru/" TargetMode="External"/><Relationship Id="rId30" Type="http://schemas.openxmlformats.org/officeDocument/2006/relationships/hyperlink" Target="http://sch32_kna@mail.ru/" TargetMode="External"/><Relationship Id="rId35" Type="http://schemas.openxmlformats.org/officeDocument/2006/relationships/hyperlink" Target="http://shk352022@yandex.ru/" TargetMode="External"/><Relationship Id="rId43" Type="http://schemas.openxmlformats.org/officeDocument/2006/relationships/hyperlink" Target="http://school-53-kna@yandex.ru/" TargetMode="External"/><Relationship Id="rId48" Type="http://schemas.openxmlformats.org/officeDocument/2006/relationships/hyperlink" Target="https://lizeum-1.khbschool.ru/" TargetMode="External"/><Relationship Id="rId8" Type="http://schemas.openxmlformats.org/officeDocument/2006/relationships/hyperlink" Target="https://kna-s6.edu.27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E27" sqref="E27"/>
    </sheetView>
  </sheetViews>
  <sheetFormatPr defaultColWidth="7.7109375" defaultRowHeight="12.75"/>
  <cols>
    <col min="1" max="1" width="29.7109375" style="1" customWidth="1"/>
    <col min="2" max="2" width="34.85546875" style="2" customWidth="1"/>
    <col min="3" max="3" width="13.28515625" style="1" customWidth="1"/>
    <col min="4" max="4" width="11.85546875" style="1" customWidth="1"/>
    <col min="5" max="5" width="28.140625" style="1" customWidth="1"/>
    <col min="6" max="6" width="41.28515625" style="1" customWidth="1"/>
    <col min="7" max="16384" width="7.7109375" style="1"/>
  </cols>
  <sheetData>
    <row r="1" spans="1:7" ht="54" customHeight="1">
      <c r="A1" s="487" t="s">
        <v>0</v>
      </c>
      <c r="B1" s="487"/>
      <c r="C1" s="487"/>
      <c r="D1" s="487"/>
      <c r="E1" s="487"/>
      <c r="F1" s="487"/>
    </row>
    <row r="2" spans="1:7" ht="12" customHeight="1">
      <c r="B2" s="3"/>
      <c r="C2" s="3"/>
      <c r="D2" s="3"/>
      <c r="E2" s="3"/>
      <c r="F2" s="3"/>
    </row>
    <row r="3" spans="1:7" ht="15.75">
      <c r="B3" s="488" t="s">
        <v>1</v>
      </c>
      <c r="C3" s="489"/>
      <c r="D3" s="489"/>
      <c r="E3" s="489"/>
      <c r="F3" s="489"/>
    </row>
    <row r="4" spans="1:7" ht="12.75" customHeight="1">
      <c r="A4" s="490" t="s">
        <v>2</v>
      </c>
      <c r="B4" s="490"/>
      <c r="C4" s="491" t="s">
        <v>3</v>
      </c>
      <c r="D4" s="491" t="s">
        <v>4</v>
      </c>
      <c r="E4" s="490" t="s">
        <v>5</v>
      </c>
      <c r="F4" s="490" t="s">
        <v>6</v>
      </c>
    </row>
    <row r="5" spans="1:7" ht="12.75" customHeight="1">
      <c r="A5" s="490"/>
      <c r="B5" s="490"/>
      <c r="C5" s="492"/>
      <c r="D5" s="492"/>
      <c r="E5" s="490"/>
      <c r="F5" s="490"/>
    </row>
    <row r="6" spans="1:7" ht="138" customHeight="1">
      <c r="A6" s="490"/>
      <c r="B6" s="490"/>
      <c r="C6" s="493"/>
      <c r="D6" s="493"/>
      <c r="E6" s="490"/>
      <c r="F6" s="490"/>
    </row>
    <row r="7" spans="1:7" ht="15.75">
      <c r="A7" s="484" t="s">
        <v>7</v>
      </c>
      <c r="B7" s="484"/>
      <c r="C7" s="7" t="s">
        <v>8</v>
      </c>
      <c r="D7" s="7" t="s">
        <v>9</v>
      </c>
      <c r="E7" s="7" t="s">
        <v>10</v>
      </c>
      <c r="F7" s="7" t="s">
        <v>11</v>
      </c>
    </row>
    <row r="8" spans="1:7" ht="27.75" customHeight="1">
      <c r="A8" s="485"/>
      <c r="B8" s="485"/>
      <c r="C8" s="8"/>
      <c r="D8" s="8"/>
      <c r="E8" s="9"/>
      <c r="F8" s="9"/>
    </row>
    <row r="10" spans="1:7">
      <c r="C10" s="10"/>
      <c r="D10" s="10"/>
    </row>
    <row r="11" spans="1:7" s="11" customFormat="1" ht="15">
      <c r="B11" s="12" t="s">
        <v>13</v>
      </c>
      <c r="C11" s="13"/>
      <c r="D11" s="13"/>
      <c r="E11" s="13"/>
      <c r="F11" s="13"/>
      <c r="G11" s="14"/>
    </row>
    <row r="12" spans="1:7" s="11" customFormat="1" ht="15">
      <c r="B12" s="15"/>
      <c r="C12" s="16" t="s">
        <v>14</v>
      </c>
      <c r="D12" s="16"/>
      <c r="E12" s="486" t="s">
        <v>15</v>
      </c>
      <c r="F12" s="486"/>
      <c r="G12" s="14"/>
    </row>
    <row r="13" spans="1:7" s="11" customFormat="1" ht="15">
      <c r="B13" s="15"/>
      <c r="C13" s="16"/>
      <c r="D13" s="16"/>
      <c r="E13" s="18"/>
      <c r="F13" s="18"/>
      <c r="G13" s="14"/>
    </row>
    <row r="14" spans="1:7" s="11" customFormat="1" ht="15">
      <c r="B14" s="15"/>
      <c r="C14" s="19"/>
      <c r="D14" s="16"/>
      <c r="E14" s="18"/>
      <c r="G14" s="14"/>
    </row>
    <row r="15" spans="1:7" s="11" customFormat="1" ht="15">
      <c r="B15" s="14"/>
      <c r="C15" s="17" t="s">
        <v>16</v>
      </c>
      <c r="D15" s="18"/>
      <c r="E15" s="20"/>
      <c r="F15" s="20"/>
      <c r="G15" s="14"/>
    </row>
    <row r="16" spans="1:7" s="11" customFormat="1" ht="15">
      <c r="B16" s="14"/>
      <c r="C16" s="18"/>
      <c r="D16" s="18"/>
      <c r="E16" s="20"/>
      <c r="F16" s="20"/>
      <c r="G16" s="14"/>
    </row>
    <row r="17" spans="2:7" s="11" customFormat="1" ht="15">
      <c r="B17" s="14"/>
      <c r="C17" s="18"/>
      <c r="D17" s="18"/>
      <c r="E17" s="20"/>
      <c r="F17" s="20"/>
      <c r="G17" s="14"/>
    </row>
    <row r="18" spans="2:7" s="11" customFormat="1" ht="15">
      <c r="B18" s="12" t="s">
        <v>17</v>
      </c>
      <c r="C18" s="13"/>
      <c r="D18" s="13"/>
      <c r="E18" s="13"/>
      <c r="F18" s="13"/>
      <c r="G18" s="20"/>
    </row>
    <row r="19" spans="2:7" ht="15.75" customHeight="1">
      <c r="B19" s="15"/>
      <c r="C19" s="16" t="s">
        <v>14</v>
      </c>
      <c r="D19" s="16"/>
      <c r="E19" s="486" t="s">
        <v>15</v>
      </c>
      <c r="F19" s="486"/>
      <c r="G19" s="20"/>
    </row>
    <row r="20" spans="2:7" ht="15">
      <c r="B20" s="14"/>
      <c r="E20" s="20"/>
      <c r="G20" s="20"/>
    </row>
    <row r="21" spans="2:7" ht="15">
      <c r="B21" s="14"/>
      <c r="E21" s="16" t="s">
        <v>18</v>
      </c>
      <c r="F21" s="20"/>
      <c r="G21" s="20"/>
    </row>
    <row r="22" spans="2:7">
      <c r="C22" s="19"/>
    </row>
    <row r="23" spans="2:7" ht="15">
      <c r="C23" s="17" t="s">
        <v>16</v>
      </c>
      <c r="D23" s="18"/>
      <c r="F23" s="1" t="s">
        <v>19</v>
      </c>
    </row>
  </sheetData>
  <sortState ref="B23:B48">
    <sortCondition ref="B23"/>
  </sortState>
  <mergeCells count="11">
    <mergeCell ref="A7:B7"/>
    <mergeCell ref="A8:B8"/>
    <mergeCell ref="E12:F12"/>
    <mergeCell ref="E19:F19"/>
    <mergeCell ref="A1:F1"/>
    <mergeCell ref="B3:F3"/>
    <mergeCell ref="A4:B6"/>
    <mergeCell ref="C4:C6"/>
    <mergeCell ref="D4:D6"/>
    <mergeCell ref="E4:E6"/>
    <mergeCell ref="F4:F6"/>
  </mergeCells>
  <pageMargins left="0.31496062992125984" right="0.31496062992125984" top="0.74803149606299213" bottom="0.74803149606299213" header="0.31496062992125984" footer="0.31496062992125984"/>
  <pageSetup paperSize="9" scale="8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63"/>
  <sheetViews>
    <sheetView workbookViewId="0">
      <pane xSplit="1" ySplit="5" topLeftCell="F6" activePane="bottomRight" state="frozen"/>
      <selection activeCell="C44" sqref="C44"/>
      <selection pane="topRight"/>
      <selection pane="bottomLeft"/>
      <selection pane="bottomRight" activeCell="W7" sqref="W7"/>
    </sheetView>
  </sheetViews>
  <sheetFormatPr defaultColWidth="9.140625" defaultRowHeight="12.75"/>
  <cols>
    <col min="1" max="1" width="4.85546875" style="23" customWidth="1"/>
    <col min="2" max="2" width="41.140625" style="23" customWidth="1"/>
    <col min="3" max="3" width="16" style="23" customWidth="1"/>
    <col min="4" max="4" width="18.42578125" style="23" customWidth="1"/>
    <col min="5" max="5" width="21.5703125" style="23" customWidth="1"/>
    <col min="6" max="6" width="14.5703125" style="23" customWidth="1"/>
    <col min="7" max="7" width="20.42578125" style="23" customWidth="1"/>
    <col min="8" max="8" width="15.42578125" style="23" customWidth="1"/>
    <col min="9" max="9" width="8.7109375" style="23" customWidth="1"/>
    <col min="10" max="12" width="11.7109375" style="23" customWidth="1"/>
    <col min="13" max="14" width="9.85546875" style="21" customWidth="1"/>
    <col min="15" max="15" width="11.7109375" style="21" customWidth="1"/>
    <col min="16" max="16" width="11.42578125" style="21" customWidth="1"/>
    <col min="17" max="17" width="10" style="21" customWidth="1"/>
    <col min="18" max="18" width="10.140625" style="21" customWidth="1"/>
    <col min="19" max="19" width="9.140625" style="21"/>
    <col min="20" max="20" width="13.5703125" style="21" customWidth="1"/>
    <col min="21" max="21" width="11" style="21" customWidth="1"/>
    <col min="22" max="22" width="14" style="21" customWidth="1"/>
    <col min="23" max="16384" width="9.140625" style="21"/>
  </cols>
  <sheetData>
    <row r="1" spans="1:27" ht="23.25" customHeight="1">
      <c r="A1" s="494" t="s">
        <v>470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</row>
    <row r="2" spans="1:27" ht="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27" ht="69.75" customHeight="1">
      <c r="A3" s="495" t="s">
        <v>21</v>
      </c>
      <c r="B3" s="527" t="s">
        <v>22</v>
      </c>
      <c r="C3" s="553" t="s">
        <v>471</v>
      </c>
      <c r="D3" s="563"/>
      <c r="E3" s="542" t="s">
        <v>472</v>
      </c>
      <c r="F3" s="543"/>
      <c r="G3" s="564"/>
      <c r="H3" s="548" t="s">
        <v>473</v>
      </c>
      <c r="I3" s="542" t="s">
        <v>474</v>
      </c>
      <c r="J3" s="564"/>
      <c r="K3" s="514" t="s">
        <v>475</v>
      </c>
      <c r="L3" s="515"/>
      <c r="M3" s="515"/>
      <c r="N3" s="516"/>
      <c r="O3" s="514" t="s">
        <v>476</v>
      </c>
      <c r="P3" s="515"/>
      <c r="Q3" s="515"/>
      <c r="R3" s="516"/>
      <c r="S3" s="561" t="s">
        <v>477</v>
      </c>
      <c r="T3" s="561"/>
      <c r="U3" s="561"/>
      <c r="V3" s="561"/>
    </row>
    <row r="4" spans="1:27" s="282" customFormat="1" ht="161.25" customHeight="1">
      <c r="A4" s="495"/>
      <c r="B4" s="528"/>
      <c r="C4" s="24" t="s">
        <v>478</v>
      </c>
      <c r="D4" s="24" t="s">
        <v>479</v>
      </c>
      <c r="E4" s="24" t="s">
        <v>480</v>
      </c>
      <c r="F4" s="24" t="s">
        <v>481</v>
      </c>
      <c r="G4" s="24" t="s">
        <v>482</v>
      </c>
      <c r="H4" s="549"/>
      <c r="I4" s="283" t="s">
        <v>483</v>
      </c>
      <c r="J4" s="283" t="s">
        <v>484</v>
      </c>
      <c r="K4" s="284" t="s">
        <v>485</v>
      </c>
      <c r="L4" s="284" t="s">
        <v>486</v>
      </c>
      <c r="M4" s="284" t="s">
        <v>487</v>
      </c>
      <c r="N4" s="284" t="s">
        <v>488</v>
      </c>
      <c r="O4" s="285" t="s">
        <v>489</v>
      </c>
      <c r="P4" s="285" t="s">
        <v>490</v>
      </c>
      <c r="Q4" s="285" t="s">
        <v>491</v>
      </c>
      <c r="R4" s="285" t="s">
        <v>488</v>
      </c>
      <c r="S4" s="26" t="s">
        <v>300</v>
      </c>
      <c r="T4" s="26" t="s">
        <v>301</v>
      </c>
      <c r="U4" s="26" t="s">
        <v>450</v>
      </c>
      <c r="V4" s="227" t="s">
        <v>492</v>
      </c>
    </row>
    <row r="5" spans="1:27" s="158" customFormat="1" ht="18" customHeight="1">
      <c r="A5" s="286"/>
      <c r="B5" s="287"/>
      <c r="C5" s="288" t="s">
        <v>493</v>
      </c>
      <c r="D5" s="288" t="s">
        <v>494</v>
      </c>
      <c r="E5" s="288" t="s">
        <v>495</v>
      </c>
      <c r="F5" s="288" t="s">
        <v>496</v>
      </c>
      <c r="G5" s="288" t="s">
        <v>497</v>
      </c>
      <c r="H5" s="288" t="s">
        <v>498</v>
      </c>
      <c r="I5" s="288" t="s">
        <v>499</v>
      </c>
      <c r="J5" s="288" t="s">
        <v>500</v>
      </c>
      <c r="K5" s="288" t="s">
        <v>501</v>
      </c>
      <c r="L5" s="288" t="s">
        <v>502</v>
      </c>
      <c r="M5" s="288" t="s">
        <v>503</v>
      </c>
      <c r="N5" s="288" t="s">
        <v>504</v>
      </c>
      <c r="O5" s="288" t="s">
        <v>505</v>
      </c>
      <c r="P5" s="288" t="s">
        <v>506</v>
      </c>
      <c r="Q5" s="288" t="s">
        <v>507</v>
      </c>
      <c r="R5" s="288" t="s">
        <v>508</v>
      </c>
      <c r="S5" s="288" t="s">
        <v>509</v>
      </c>
      <c r="T5" s="288" t="s">
        <v>510</v>
      </c>
      <c r="U5" s="288" t="s">
        <v>511</v>
      </c>
      <c r="V5" s="288" t="s">
        <v>512</v>
      </c>
    </row>
    <row r="6" spans="1:27" ht="18.75" customHeight="1">
      <c r="A6" s="37"/>
      <c r="B6" s="90" t="str">
        <f>'2'!B7</f>
        <v>Среднего общего образования</v>
      </c>
      <c r="C6" s="90"/>
      <c r="D6" s="90"/>
      <c r="E6" s="90"/>
      <c r="F6" s="90"/>
      <c r="G6" s="90"/>
      <c r="H6" s="90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90"/>
      <c r="T6" s="290"/>
      <c r="U6" s="290"/>
      <c r="V6" s="290"/>
    </row>
    <row r="7" spans="1:27" ht="75" customHeight="1">
      <c r="A7" s="88">
        <v>1</v>
      </c>
      <c r="B7" s="117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180">
        <v>1</v>
      </c>
      <c r="D7" s="180" t="s">
        <v>513</v>
      </c>
      <c r="E7" s="180">
        <v>0</v>
      </c>
      <c r="F7" s="180">
        <v>0</v>
      </c>
      <c r="G7" s="180">
        <v>0</v>
      </c>
      <c r="H7" s="180">
        <v>1</v>
      </c>
      <c r="I7" s="291">
        <v>0</v>
      </c>
      <c r="J7" s="291">
        <v>0</v>
      </c>
      <c r="K7" s="291">
        <v>1</v>
      </c>
      <c r="L7" s="291">
        <v>1</v>
      </c>
      <c r="M7" s="291">
        <v>1</v>
      </c>
      <c r="N7" s="291">
        <v>540</v>
      </c>
      <c r="O7" s="291">
        <v>1</v>
      </c>
      <c r="P7" s="291">
        <v>1</v>
      </c>
      <c r="Q7" s="291">
        <v>1</v>
      </c>
      <c r="R7" s="291">
        <v>540</v>
      </c>
      <c r="S7" s="292">
        <v>0</v>
      </c>
      <c r="T7" s="292">
        <v>0</v>
      </c>
      <c r="U7" s="292">
        <v>0</v>
      </c>
      <c r="V7" s="292">
        <v>0</v>
      </c>
      <c r="W7" s="293"/>
      <c r="X7" s="293"/>
      <c r="Y7" s="293"/>
      <c r="Z7" s="293"/>
      <c r="AA7" s="293"/>
    </row>
    <row r="8" spans="1:27" ht="64.5" customHeight="1">
      <c r="A8" s="88">
        <v>2</v>
      </c>
      <c r="B8" s="117" t="str">
        <f>'2'!B9</f>
        <v xml:space="preserve">Муниципальное общеобразовательное 
учреждение средняя общеобразовательная школа № 3
</v>
      </c>
      <c r="C8" s="180">
        <v>0</v>
      </c>
      <c r="D8" s="180">
        <v>0</v>
      </c>
      <c r="E8" s="180">
        <v>0</v>
      </c>
      <c r="F8" s="180">
        <v>0</v>
      </c>
      <c r="G8" s="180">
        <v>0</v>
      </c>
      <c r="H8" s="180">
        <v>0</v>
      </c>
      <c r="I8" s="291">
        <v>0</v>
      </c>
      <c r="J8" s="291">
        <v>0</v>
      </c>
      <c r="K8" s="291">
        <v>1</v>
      </c>
      <c r="L8" s="291">
        <v>1</v>
      </c>
      <c r="M8" s="291">
        <v>1</v>
      </c>
      <c r="N8" s="291">
        <v>931</v>
      </c>
      <c r="O8" s="291">
        <v>1</v>
      </c>
      <c r="P8" s="291">
        <v>1</v>
      </c>
      <c r="Q8" s="291">
        <v>1</v>
      </c>
      <c r="R8" s="291">
        <v>931</v>
      </c>
      <c r="S8" s="292">
        <v>0</v>
      </c>
      <c r="T8" s="292">
        <v>0</v>
      </c>
      <c r="U8" s="292">
        <v>0</v>
      </c>
      <c r="V8" s="292">
        <v>0</v>
      </c>
      <c r="W8" s="293"/>
      <c r="X8" s="293"/>
      <c r="Y8" s="293"/>
      <c r="Z8" s="293"/>
      <c r="AA8" s="293"/>
    </row>
    <row r="9" spans="1:27" ht="75" customHeight="1">
      <c r="A9" s="88">
        <v>3</v>
      </c>
      <c r="B9" s="117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180">
        <v>0</v>
      </c>
      <c r="D9" s="180">
        <v>0</v>
      </c>
      <c r="E9" s="180">
        <v>0</v>
      </c>
      <c r="F9" s="180">
        <v>0</v>
      </c>
      <c r="G9" s="180">
        <v>0</v>
      </c>
      <c r="H9" s="180">
        <v>1</v>
      </c>
      <c r="I9" s="291">
        <v>0</v>
      </c>
      <c r="J9" s="291">
        <v>0</v>
      </c>
      <c r="K9" s="291">
        <v>1</v>
      </c>
      <c r="L9" s="291">
        <v>1</v>
      </c>
      <c r="M9" s="291">
        <v>1</v>
      </c>
      <c r="N9" s="291">
        <v>1235</v>
      </c>
      <c r="O9" s="291">
        <v>1</v>
      </c>
      <c r="P9" s="291">
        <v>1</v>
      </c>
      <c r="Q9" s="291">
        <v>1</v>
      </c>
      <c r="R9" s="291">
        <v>0</v>
      </c>
      <c r="S9" s="292">
        <v>0</v>
      </c>
      <c r="T9" s="292">
        <v>0</v>
      </c>
      <c r="U9" s="292">
        <v>0</v>
      </c>
      <c r="V9" s="292">
        <v>0</v>
      </c>
      <c r="W9" s="293"/>
      <c r="X9" s="293"/>
      <c r="Y9" s="293"/>
      <c r="Z9" s="293"/>
      <c r="AA9" s="293"/>
    </row>
    <row r="10" spans="1:27" ht="64.5" customHeight="1">
      <c r="A10" s="88">
        <v>4</v>
      </c>
      <c r="B10" s="117" t="str">
        <f>'2'!B11</f>
        <v xml:space="preserve">Муниципальное общеобразовательное 
учреждение средняя общеобразовательная школа № 5
</v>
      </c>
      <c r="C10" s="180"/>
      <c r="D10" s="180"/>
      <c r="E10" s="180"/>
      <c r="F10" s="180"/>
      <c r="G10" s="180"/>
      <c r="H10" s="180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2"/>
      <c r="T10" s="292"/>
      <c r="U10" s="292"/>
      <c r="V10" s="292"/>
      <c r="W10" s="293"/>
      <c r="X10" s="293"/>
      <c r="Y10" s="293"/>
      <c r="Z10" s="293"/>
      <c r="AA10" s="293"/>
    </row>
    <row r="11" spans="1:27" ht="64.5" customHeight="1">
      <c r="A11" s="88">
        <v>5</v>
      </c>
      <c r="B11" s="117" t="str">
        <f>'2'!B12</f>
        <v xml:space="preserve">Муниципальное общеобразовательное 
учреждение средняя общеобразовательная школа № 6
</v>
      </c>
      <c r="C11" s="180">
        <v>0</v>
      </c>
      <c r="D11" s="180">
        <v>0</v>
      </c>
      <c r="E11" s="294">
        <v>0</v>
      </c>
      <c r="F11" s="180">
        <v>0</v>
      </c>
      <c r="G11" s="180">
        <v>0</v>
      </c>
      <c r="H11" s="180">
        <v>1</v>
      </c>
      <c r="I11" s="291">
        <v>0</v>
      </c>
      <c r="J11" s="291">
        <v>0</v>
      </c>
      <c r="K11" s="291">
        <v>0</v>
      </c>
      <c r="L11" s="291">
        <v>0</v>
      </c>
      <c r="M11" s="291">
        <v>0</v>
      </c>
      <c r="N11" s="291">
        <v>0</v>
      </c>
      <c r="O11" s="291">
        <v>1</v>
      </c>
      <c r="P11" s="291">
        <v>1</v>
      </c>
      <c r="Q11" s="291">
        <v>1</v>
      </c>
      <c r="R11" s="291">
        <v>842</v>
      </c>
      <c r="S11" s="292">
        <v>0</v>
      </c>
      <c r="T11" s="292">
        <v>0</v>
      </c>
      <c r="U11" s="292">
        <v>0</v>
      </c>
      <c r="V11" s="292">
        <v>0</v>
      </c>
      <c r="W11" s="293"/>
      <c r="X11" s="293"/>
      <c r="Y11" s="293"/>
      <c r="Z11" s="293"/>
      <c r="AA11" s="293"/>
    </row>
    <row r="12" spans="1:27" ht="103.5" customHeight="1">
      <c r="A12" s="88">
        <v>6</v>
      </c>
      <c r="B12" s="117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180"/>
      <c r="D12" s="180"/>
      <c r="E12" s="180"/>
      <c r="F12" s="180"/>
      <c r="G12" s="180"/>
      <c r="H12" s="180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2"/>
      <c r="T12" s="292"/>
      <c r="U12" s="292"/>
      <c r="V12" s="292"/>
      <c r="W12" s="293"/>
      <c r="X12" s="293"/>
      <c r="Y12" s="293"/>
      <c r="Z12" s="293"/>
      <c r="AA12" s="293"/>
    </row>
    <row r="13" spans="1:27" ht="64.5" customHeight="1">
      <c r="A13" s="88">
        <v>7</v>
      </c>
      <c r="B13" s="117" t="str">
        <f>'2'!B14</f>
        <v xml:space="preserve">Муниципальное общеобразовательное 
учреждение средняя общеобразовательная школа № 8
</v>
      </c>
      <c r="C13" s="180">
        <v>0</v>
      </c>
      <c r="D13" s="180">
        <v>0</v>
      </c>
      <c r="E13" s="180">
        <v>0</v>
      </c>
      <c r="F13" s="180">
        <v>0</v>
      </c>
      <c r="G13" s="180">
        <v>0</v>
      </c>
      <c r="H13" s="180">
        <v>1</v>
      </c>
      <c r="I13" s="291">
        <v>0</v>
      </c>
      <c r="J13" s="291">
        <v>0</v>
      </c>
      <c r="K13" s="291">
        <v>1</v>
      </c>
      <c r="L13" s="291">
        <v>1</v>
      </c>
      <c r="M13" s="291">
        <v>1</v>
      </c>
      <c r="N13" s="291">
        <v>786</v>
      </c>
      <c r="O13" s="291">
        <v>1</v>
      </c>
      <c r="P13" s="291">
        <v>1</v>
      </c>
      <c r="Q13" s="291">
        <v>1</v>
      </c>
      <c r="R13" s="291">
        <v>786</v>
      </c>
      <c r="S13" s="292">
        <v>0</v>
      </c>
      <c r="T13" s="292">
        <v>0</v>
      </c>
      <c r="U13" s="292">
        <v>0</v>
      </c>
      <c r="V13" s="292">
        <v>0</v>
      </c>
      <c r="W13" s="293"/>
      <c r="X13" s="293"/>
      <c r="Y13" s="293"/>
      <c r="Z13" s="293"/>
      <c r="AA13" s="293"/>
    </row>
    <row r="14" spans="1:27" ht="64.5" customHeight="1">
      <c r="A14" s="88">
        <v>8</v>
      </c>
      <c r="B14" s="117" t="str">
        <f>'2'!B15</f>
        <v xml:space="preserve">Муниципальное общеобразовательное 
учреждение гимназия № 9
</v>
      </c>
      <c r="C14" s="180"/>
      <c r="D14" s="180"/>
      <c r="E14" s="180"/>
      <c r="F14" s="180"/>
      <c r="G14" s="180"/>
      <c r="H14" s="180">
        <v>1</v>
      </c>
      <c r="I14" s="291">
        <v>1</v>
      </c>
      <c r="J14" s="291">
        <v>0</v>
      </c>
      <c r="K14" s="291">
        <v>1</v>
      </c>
      <c r="L14" s="291">
        <v>1</v>
      </c>
      <c r="M14" s="291">
        <v>1</v>
      </c>
      <c r="N14" s="291">
        <v>935</v>
      </c>
      <c r="O14" s="291">
        <v>1</v>
      </c>
      <c r="P14" s="291">
        <v>1</v>
      </c>
      <c r="Q14" s="291">
        <v>1</v>
      </c>
      <c r="R14" s="291">
        <v>935</v>
      </c>
      <c r="S14" s="292"/>
      <c r="T14" s="292"/>
      <c r="U14" s="292"/>
      <c r="V14" s="292"/>
      <c r="W14" s="293"/>
      <c r="X14" s="293"/>
      <c r="Y14" s="293"/>
      <c r="Z14" s="293"/>
      <c r="AA14" s="293"/>
    </row>
    <row r="15" spans="1:27" ht="64.5" customHeight="1">
      <c r="A15" s="88">
        <v>9</v>
      </c>
      <c r="B15" s="117" t="str">
        <f>'2'!B16</f>
        <v xml:space="preserve">Муниципальное общеобразовательное 
учреждение средняя общеобразовательная школа № 13
</v>
      </c>
      <c r="C15" s="180"/>
      <c r="D15" s="180"/>
      <c r="E15" s="180"/>
      <c r="F15" s="180"/>
      <c r="G15" s="180"/>
      <c r="H15" s="180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2"/>
      <c r="T15" s="292"/>
      <c r="U15" s="292"/>
      <c r="V15" s="292"/>
      <c r="W15" s="293"/>
      <c r="X15" s="293"/>
      <c r="Y15" s="293"/>
      <c r="Z15" s="293"/>
      <c r="AA15" s="293"/>
    </row>
    <row r="16" spans="1:27" ht="64.5" customHeight="1">
      <c r="A16" s="88">
        <v>10</v>
      </c>
      <c r="B16" s="117" t="str">
        <f>'8'!B16</f>
        <v xml:space="preserve">Муниципальное общеобразовательное
учреждение средняя общеобразовательная школа № 14
</v>
      </c>
      <c r="C16" s="89">
        <v>1</v>
      </c>
      <c r="D16" s="295" t="s">
        <v>513</v>
      </c>
      <c r="E16" s="295">
        <v>0</v>
      </c>
      <c r="F16" s="295" t="s">
        <v>165</v>
      </c>
      <c r="G16" s="295" t="s">
        <v>165</v>
      </c>
      <c r="H16" s="295">
        <v>1</v>
      </c>
      <c r="I16" s="296" t="s">
        <v>165</v>
      </c>
      <c r="J16" s="296" t="s">
        <v>165</v>
      </c>
      <c r="K16" s="296">
        <v>0</v>
      </c>
      <c r="L16" s="296">
        <v>0</v>
      </c>
      <c r="M16" s="296">
        <v>0</v>
      </c>
      <c r="N16" s="296">
        <v>0</v>
      </c>
      <c r="O16" s="296">
        <v>1</v>
      </c>
      <c r="P16" s="296">
        <v>1</v>
      </c>
      <c r="Q16" s="296">
        <v>1</v>
      </c>
      <c r="R16" s="296">
        <v>400</v>
      </c>
      <c r="S16" s="297" t="s">
        <v>165</v>
      </c>
      <c r="T16" s="297" t="s">
        <v>165</v>
      </c>
      <c r="U16" s="297" t="s">
        <v>165</v>
      </c>
      <c r="V16" s="297" t="s">
        <v>165</v>
      </c>
      <c r="W16" s="293"/>
      <c r="X16" s="293"/>
      <c r="Y16" s="293"/>
      <c r="Z16" s="293"/>
      <c r="AA16" s="293"/>
    </row>
    <row r="17" spans="1:27" ht="64.5" customHeight="1">
      <c r="A17" s="88">
        <v>11</v>
      </c>
      <c r="B17" s="117" t="str">
        <f>'2'!B18</f>
        <v xml:space="preserve">Муниципальное общеобразовательное 
учреждение средняя общеобразовательная школа № 15
</v>
      </c>
      <c r="C17" s="180">
        <v>0</v>
      </c>
      <c r="D17" s="180">
        <v>0</v>
      </c>
      <c r="E17" s="180">
        <v>0</v>
      </c>
      <c r="F17" s="180">
        <v>0</v>
      </c>
      <c r="G17" s="180">
        <v>0</v>
      </c>
      <c r="H17" s="180">
        <v>0</v>
      </c>
      <c r="I17" s="291">
        <v>0</v>
      </c>
      <c r="J17" s="291">
        <v>0</v>
      </c>
      <c r="K17" s="291">
        <v>1</v>
      </c>
      <c r="L17" s="291">
        <v>1</v>
      </c>
      <c r="M17" s="291">
        <v>1</v>
      </c>
      <c r="N17" s="291">
        <v>342</v>
      </c>
      <c r="O17" s="291">
        <v>1</v>
      </c>
      <c r="P17" s="291">
        <v>1</v>
      </c>
      <c r="Q17" s="291">
        <v>1</v>
      </c>
      <c r="R17" s="291">
        <v>658</v>
      </c>
      <c r="S17" s="292">
        <v>0</v>
      </c>
      <c r="T17" s="292">
        <v>0</v>
      </c>
      <c r="U17" s="292">
        <v>0</v>
      </c>
      <c r="V17" s="292">
        <v>0</v>
      </c>
      <c r="W17" s="293"/>
      <c r="X17" s="293"/>
      <c r="Y17" s="293"/>
      <c r="Z17" s="293"/>
      <c r="AA17" s="293"/>
    </row>
    <row r="18" spans="1:27" ht="102.75" customHeight="1">
      <c r="A18" s="88">
        <v>12</v>
      </c>
      <c r="B18" s="117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182">
        <v>0</v>
      </c>
      <c r="D18" s="182">
        <v>0</v>
      </c>
      <c r="E18" s="182">
        <v>0</v>
      </c>
      <c r="F18" s="182">
        <v>0</v>
      </c>
      <c r="G18" s="182">
        <v>0</v>
      </c>
      <c r="H18" s="182">
        <v>1</v>
      </c>
      <c r="I18" s="298">
        <v>0</v>
      </c>
      <c r="J18" s="298">
        <v>0</v>
      </c>
      <c r="K18" s="298">
        <v>1</v>
      </c>
      <c r="L18" s="298">
        <v>1</v>
      </c>
      <c r="M18" s="298">
        <v>1</v>
      </c>
      <c r="N18" s="298"/>
      <c r="O18" s="298">
        <v>1</v>
      </c>
      <c r="P18" s="298">
        <v>1</v>
      </c>
      <c r="Q18" s="298">
        <v>1</v>
      </c>
      <c r="R18" s="298"/>
      <c r="S18" s="292">
        <v>0</v>
      </c>
      <c r="T18" s="292">
        <v>0</v>
      </c>
      <c r="U18" s="292">
        <v>0</v>
      </c>
      <c r="V18" s="292">
        <v>0</v>
      </c>
      <c r="W18" s="293"/>
      <c r="X18" s="293"/>
      <c r="Y18" s="293"/>
      <c r="Z18" s="293"/>
      <c r="AA18" s="293"/>
    </row>
    <row r="19" spans="1:27" ht="95.25" customHeight="1">
      <c r="A19" s="88">
        <v>13</v>
      </c>
      <c r="B19" s="117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180"/>
      <c r="D19" s="180"/>
      <c r="E19" s="180"/>
      <c r="F19" s="180"/>
      <c r="G19" s="180"/>
      <c r="H19" s="180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2"/>
      <c r="T19" s="292"/>
      <c r="U19" s="292"/>
      <c r="V19" s="292"/>
      <c r="W19" s="293"/>
      <c r="X19" s="293"/>
      <c r="Y19" s="293"/>
      <c r="Z19" s="293"/>
      <c r="AA19" s="293"/>
    </row>
    <row r="20" spans="1:27" ht="64.5" customHeight="1">
      <c r="A20" s="88">
        <v>14</v>
      </c>
      <c r="B20" s="117" t="str">
        <f>'2'!B21</f>
        <v xml:space="preserve">Муниципальное общеобразовательное 
учреждение средняя общеобразовательная школа № 19
</v>
      </c>
      <c r="C20" s="180">
        <v>0</v>
      </c>
      <c r="D20" s="180"/>
      <c r="E20" s="180">
        <v>0</v>
      </c>
      <c r="F20" s="180">
        <v>0</v>
      </c>
      <c r="G20" s="180">
        <v>0</v>
      </c>
      <c r="H20" s="180">
        <v>1</v>
      </c>
      <c r="I20" s="291">
        <v>0</v>
      </c>
      <c r="J20" s="291">
        <v>0</v>
      </c>
      <c r="K20" s="291">
        <v>1</v>
      </c>
      <c r="L20" s="291">
        <v>1</v>
      </c>
      <c r="M20" s="291">
        <v>1</v>
      </c>
      <c r="N20" s="291">
        <v>409</v>
      </c>
      <c r="O20" s="291">
        <v>1</v>
      </c>
      <c r="P20" s="291">
        <v>1</v>
      </c>
      <c r="Q20" s="291">
        <v>1</v>
      </c>
      <c r="R20" s="291">
        <v>409</v>
      </c>
      <c r="S20" s="292">
        <v>0</v>
      </c>
      <c r="T20" s="292">
        <v>0</v>
      </c>
      <c r="U20" s="292">
        <v>0</v>
      </c>
      <c r="V20" s="292">
        <v>0</v>
      </c>
      <c r="W20" s="293"/>
      <c r="X20" s="293"/>
      <c r="Y20" s="293"/>
      <c r="Z20" s="293"/>
      <c r="AA20" s="293"/>
    </row>
    <row r="21" spans="1:27" ht="64.5" customHeight="1">
      <c r="A21" s="88">
        <v>15</v>
      </c>
      <c r="B21" s="117" t="str">
        <f>'2'!B22</f>
        <v xml:space="preserve">Муниципальное общеобразовательное 
учреждение средняя школа с кадетскими классами № 22
</v>
      </c>
      <c r="C21" s="180">
        <v>0</v>
      </c>
      <c r="D21" s="180">
        <v>0</v>
      </c>
      <c r="E21" s="180">
        <v>0</v>
      </c>
      <c r="F21" s="180">
        <v>0</v>
      </c>
      <c r="G21" s="180">
        <v>0</v>
      </c>
      <c r="H21" s="180">
        <v>1</v>
      </c>
      <c r="I21" s="291">
        <v>0</v>
      </c>
      <c r="J21" s="291">
        <v>0</v>
      </c>
      <c r="K21" s="291"/>
      <c r="L21" s="291"/>
      <c r="M21" s="291"/>
      <c r="N21" s="291"/>
      <c r="O21" s="291"/>
      <c r="P21" s="291"/>
      <c r="Q21" s="291"/>
      <c r="R21" s="291"/>
      <c r="S21" s="292">
        <v>0</v>
      </c>
      <c r="T21" s="292">
        <v>0</v>
      </c>
      <c r="U21" s="292">
        <v>0</v>
      </c>
      <c r="V21" s="292">
        <v>0</v>
      </c>
      <c r="W21" s="293"/>
      <c r="X21" s="293"/>
      <c r="Y21" s="293"/>
      <c r="Z21" s="293"/>
      <c r="AA21" s="293"/>
    </row>
    <row r="22" spans="1:27" ht="112.5" customHeight="1">
      <c r="A22" s="88">
        <v>16</v>
      </c>
      <c r="B22" s="117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180">
        <v>1</v>
      </c>
      <c r="D22" s="299" t="s">
        <v>514</v>
      </c>
      <c r="E22" s="183">
        <v>1</v>
      </c>
      <c r="F22" s="183">
        <v>0</v>
      </c>
      <c r="G22" s="183">
        <v>0</v>
      </c>
      <c r="H22" s="183">
        <v>1</v>
      </c>
      <c r="I22" s="300">
        <v>0</v>
      </c>
      <c r="J22" s="300">
        <v>0</v>
      </c>
      <c r="K22" s="300">
        <v>1</v>
      </c>
      <c r="L22" s="300">
        <v>1</v>
      </c>
      <c r="M22" s="300">
        <v>1</v>
      </c>
      <c r="N22" s="300">
        <v>834</v>
      </c>
      <c r="O22" s="300">
        <v>1</v>
      </c>
      <c r="P22" s="300">
        <v>1</v>
      </c>
      <c r="Q22" s="300">
        <v>1</v>
      </c>
      <c r="R22" s="291">
        <v>834</v>
      </c>
      <c r="S22" s="301">
        <v>44.252000000000002</v>
      </c>
      <c r="T22" s="292">
        <v>0</v>
      </c>
      <c r="U22" s="301">
        <v>0.63800000000000001</v>
      </c>
      <c r="V22" s="292">
        <v>0</v>
      </c>
      <c r="W22" s="293"/>
      <c r="X22" s="293"/>
      <c r="Y22" s="293"/>
      <c r="Z22" s="293"/>
      <c r="AA22" s="293"/>
    </row>
    <row r="23" spans="1:27" ht="64.5" customHeight="1">
      <c r="A23" s="88">
        <v>17</v>
      </c>
      <c r="B23" s="117" t="str">
        <f>'2'!B24</f>
        <v xml:space="preserve">Муниципальное общеобразовательное 
учреждение средняя общеобразовательная школа № 24
</v>
      </c>
      <c r="C23" s="180">
        <v>0</v>
      </c>
      <c r="D23" s="180">
        <v>0</v>
      </c>
      <c r="E23" s="180">
        <v>0</v>
      </c>
      <c r="F23" s="180">
        <v>0</v>
      </c>
      <c r="G23" s="180">
        <v>0</v>
      </c>
      <c r="H23" s="180">
        <v>1</v>
      </c>
      <c r="I23" s="291">
        <v>1</v>
      </c>
      <c r="J23" s="291">
        <v>0</v>
      </c>
      <c r="K23" s="291">
        <v>1</v>
      </c>
      <c r="L23" s="291">
        <v>1</v>
      </c>
      <c r="M23" s="291">
        <v>1</v>
      </c>
      <c r="N23" s="291">
        <v>853</v>
      </c>
      <c r="O23" s="291">
        <v>1</v>
      </c>
      <c r="P23" s="291">
        <v>1</v>
      </c>
      <c r="Q23" s="291">
        <v>1</v>
      </c>
      <c r="R23" s="291">
        <v>853</v>
      </c>
      <c r="S23" s="292">
        <v>0</v>
      </c>
      <c r="T23" s="292">
        <v>0</v>
      </c>
      <c r="U23" s="292">
        <v>0</v>
      </c>
      <c r="V23" s="292">
        <v>0</v>
      </c>
      <c r="W23" s="293"/>
      <c r="X23" s="293"/>
      <c r="Y23" s="293"/>
      <c r="Z23" s="293"/>
      <c r="AA23" s="293"/>
    </row>
    <row r="24" spans="1:27" ht="64.5" customHeight="1">
      <c r="A24" s="88">
        <v>18</v>
      </c>
      <c r="B24" s="117" t="str">
        <f>'2'!B25</f>
        <v xml:space="preserve">Муниципальное общеобразовательное 
учреждение средняя общеобразовательная школа № 27
</v>
      </c>
      <c r="C24" s="180"/>
      <c r="D24" s="180"/>
      <c r="E24" s="180"/>
      <c r="F24" s="180"/>
      <c r="G24" s="180"/>
      <c r="H24" s="180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2"/>
      <c r="T24" s="292"/>
      <c r="U24" s="292"/>
      <c r="V24" s="292"/>
      <c r="W24" s="293"/>
      <c r="X24" s="293"/>
      <c r="Y24" s="293"/>
      <c r="Z24" s="293"/>
      <c r="AA24" s="293"/>
    </row>
    <row r="25" spans="1:27" ht="64.5" customHeight="1">
      <c r="A25" s="88">
        <v>19</v>
      </c>
      <c r="B25" s="117" t="str">
        <f>'2'!B26</f>
        <v xml:space="preserve">Муниципальное общеобразовательное 
учреждение средняя общеобразовательная школа № 28
</v>
      </c>
      <c r="C25" s="180">
        <v>0</v>
      </c>
      <c r="D25" s="180">
        <v>0</v>
      </c>
      <c r="E25" s="180">
        <v>0</v>
      </c>
      <c r="F25" s="180">
        <v>0</v>
      </c>
      <c r="G25" s="180">
        <v>0</v>
      </c>
      <c r="H25" s="180">
        <v>1</v>
      </c>
      <c r="I25" s="291">
        <v>0</v>
      </c>
      <c r="J25" s="291">
        <v>0</v>
      </c>
      <c r="K25" s="291">
        <v>1</v>
      </c>
      <c r="L25" s="291">
        <v>1</v>
      </c>
      <c r="M25" s="291">
        <v>0</v>
      </c>
      <c r="N25" s="291">
        <v>347</v>
      </c>
      <c r="O25" s="291">
        <v>1</v>
      </c>
      <c r="P25" s="291">
        <v>0</v>
      </c>
      <c r="Q25" s="291">
        <v>0</v>
      </c>
      <c r="R25" s="291">
        <v>1</v>
      </c>
      <c r="S25" s="292">
        <v>0</v>
      </c>
      <c r="T25" s="292">
        <v>0</v>
      </c>
      <c r="U25" s="292">
        <v>0</v>
      </c>
      <c r="V25" s="292">
        <v>0</v>
      </c>
      <c r="W25" s="293"/>
      <c r="X25" s="293"/>
      <c r="Y25" s="293"/>
      <c r="Z25" s="293"/>
      <c r="AA25" s="293"/>
    </row>
    <row r="26" spans="1:27" ht="64.5" customHeight="1">
      <c r="A26" s="88">
        <v>20</v>
      </c>
      <c r="B26" s="117" t="str">
        <f>'2'!B27</f>
        <v xml:space="preserve">Муниципальное общеобразовательное 
учреждение средняя общеобразовательная школа № 30
</v>
      </c>
      <c r="C26" s="180">
        <v>1</v>
      </c>
      <c r="D26" s="302" t="s">
        <v>515</v>
      </c>
      <c r="E26" s="180">
        <v>0</v>
      </c>
      <c r="F26" s="180">
        <v>0</v>
      </c>
      <c r="G26" s="180">
        <v>0</v>
      </c>
      <c r="H26" s="180">
        <v>1</v>
      </c>
      <c r="I26" s="291">
        <v>0</v>
      </c>
      <c r="J26" s="291">
        <v>0</v>
      </c>
      <c r="K26" s="291">
        <v>1</v>
      </c>
      <c r="L26" s="291">
        <v>1</v>
      </c>
      <c r="M26" s="291">
        <v>1</v>
      </c>
      <c r="N26" s="291">
        <v>510</v>
      </c>
      <c r="O26" s="291">
        <v>1</v>
      </c>
      <c r="P26" s="291">
        <v>1</v>
      </c>
      <c r="Q26" s="291">
        <v>1</v>
      </c>
      <c r="R26" s="291">
        <v>510</v>
      </c>
      <c r="S26" s="292">
        <v>0</v>
      </c>
      <c r="T26" s="292">
        <v>0</v>
      </c>
      <c r="U26" s="292">
        <v>0</v>
      </c>
      <c r="V26" s="292">
        <v>0</v>
      </c>
      <c r="W26" s="293"/>
      <c r="X26" s="293"/>
      <c r="Y26" s="293"/>
      <c r="Z26" s="293"/>
      <c r="AA26" s="293"/>
    </row>
    <row r="27" spans="1:27" ht="64.5" customHeight="1">
      <c r="A27" s="88">
        <v>21</v>
      </c>
      <c r="B27" s="117" t="str">
        <f>'2'!B28</f>
        <v xml:space="preserve">Муниципальное общеобразовательное 
учреждение средняя общеобразовательная школа № 31
</v>
      </c>
      <c r="C27" s="180">
        <v>0</v>
      </c>
      <c r="D27" s="302">
        <v>0</v>
      </c>
      <c r="E27" s="180">
        <v>0</v>
      </c>
      <c r="F27" s="180">
        <v>0</v>
      </c>
      <c r="G27" s="180">
        <v>0</v>
      </c>
      <c r="H27" s="180">
        <v>1</v>
      </c>
      <c r="I27" s="291">
        <v>0</v>
      </c>
      <c r="J27" s="291">
        <v>0</v>
      </c>
      <c r="K27" s="291">
        <v>1</v>
      </c>
      <c r="L27" s="291">
        <v>1</v>
      </c>
      <c r="M27" s="291">
        <v>1</v>
      </c>
      <c r="N27" s="291">
        <v>1219</v>
      </c>
      <c r="O27" s="291">
        <v>1</v>
      </c>
      <c r="P27" s="291">
        <v>1</v>
      </c>
      <c r="Q27" s="291">
        <v>1</v>
      </c>
      <c r="R27" s="291">
        <v>1219</v>
      </c>
      <c r="S27" s="292">
        <v>0</v>
      </c>
      <c r="T27" s="292">
        <v>0</v>
      </c>
      <c r="U27" s="292">
        <v>0</v>
      </c>
      <c r="V27" s="292">
        <v>0</v>
      </c>
      <c r="W27" s="293"/>
      <c r="X27" s="293"/>
      <c r="Y27" s="293"/>
      <c r="Z27" s="293"/>
      <c r="AA27" s="293"/>
    </row>
    <row r="28" spans="1:27" ht="64.5" customHeight="1">
      <c r="A28" s="88">
        <v>22</v>
      </c>
      <c r="B28" s="117" t="str">
        <f>'2'!B29</f>
        <v xml:space="preserve">Муниципальное общеобразовательное 
учреждение средняя общеобразовательная школа № 32
</v>
      </c>
      <c r="C28" s="180">
        <v>1</v>
      </c>
      <c r="D28" s="180" t="s">
        <v>516</v>
      </c>
      <c r="E28" s="180">
        <v>0</v>
      </c>
      <c r="F28" s="180">
        <v>0</v>
      </c>
      <c r="G28" s="180">
        <v>0</v>
      </c>
      <c r="H28" s="180">
        <v>1</v>
      </c>
      <c r="I28" s="291">
        <v>0</v>
      </c>
      <c r="J28" s="291">
        <v>0</v>
      </c>
      <c r="K28" s="291">
        <v>1</v>
      </c>
      <c r="L28" s="291">
        <v>1</v>
      </c>
      <c r="M28" s="291">
        <v>1</v>
      </c>
      <c r="N28" s="291">
        <v>942</v>
      </c>
      <c r="O28" s="291">
        <v>1</v>
      </c>
      <c r="P28" s="291">
        <v>1</v>
      </c>
      <c r="Q28" s="291">
        <v>1</v>
      </c>
      <c r="R28" s="291">
        <v>942</v>
      </c>
      <c r="S28" s="292">
        <v>0</v>
      </c>
      <c r="T28" s="292">
        <v>0</v>
      </c>
      <c r="U28" s="292">
        <v>0</v>
      </c>
      <c r="V28" s="292">
        <v>0</v>
      </c>
      <c r="W28" s="293"/>
      <c r="X28" s="293"/>
      <c r="Y28" s="293"/>
      <c r="Z28" s="293"/>
      <c r="AA28" s="293"/>
    </row>
    <row r="29" spans="1:27" ht="64.5" customHeight="1">
      <c r="A29" s="88">
        <v>23</v>
      </c>
      <c r="B29" s="117" t="str">
        <f>'2'!B30</f>
        <v xml:space="preserve">Муниципальное общеобразовательное 
учреждение Лицей № 33
</v>
      </c>
      <c r="C29" s="184">
        <v>0</v>
      </c>
      <c r="D29" s="184"/>
      <c r="E29" s="184">
        <v>0</v>
      </c>
      <c r="F29" s="184"/>
      <c r="G29" s="184"/>
      <c r="H29" s="184">
        <v>0</v>
      </c>
      <c r="I29" s="291">
        <v>0</v>
      </c>
      <c r="J29" s="291">
        <v>0</v>
      </c>
      <c r="K29" s="291">
        <v>1</v>
      </c>
      <c r="L29" s="291">
        <v>1</v>
      </c>
      <c r="M29" s="291">
        <v>1</v>
      </c>
      <c r="N29" s="291">
        <v>744</v>
      </c>
      <c r="O29" s="291">
        <v>1</v>
      </c>
      <c r="P29" s="291">
        <v>1</v>
      </c>
      <c r="Q29" s="291">
        <v>1</v>
      </c>
      <c r="R29" s="291">
        <v>744</v>
      </c>
      <c r="S29" s="303">
        <v>0</v>
      </c>
      <c r="T29" s="303">
        <v>0</v>
      </c>
      <c r="U29" s="303">
        <v>0</v>
      </c>
      <c r="V29" s="303">
        <v>0</v>
      </c>
      <c r="W29" s="293"/>
      <c r="X29" s="293"/>
      <c r="Y29" s="293"/>
      <c r="Z29" s="293"/>
      <c r="AA29" s="293"/>
    </row>
    <row r="30" spans="1:27" ht="64.5" customHeight="1">
      <c r="A30" s="88">
        <v>24</v>
      </c>
      <c r="B30" s="117" t="str">
        <f>'2'!B31</f>
        <v xml:space="preserve">Муниципальное общеобразовательное 
учреждение средняя общеобразовательная школа № 34
</v>
      </c>
      <c r="C30" s="180">
        <v>1</v>
      </c>
      <c r="D30" s="180" t="s">
        <v>517</v>
      </c>
      <c r="E30" s="180">
        <v>0</v>
      </c>
      <c r="F30" s="180">
        <v>0</v>
      </c>
      <c r="G30" s="180">
        <v>0</v>
      </c>
      <c r="H30" s="180">
        <v>1</v>
      </c>
      <c r="I30" s="291">
        <v>1</v>
      </c>
      <c r="J30" s="291">
        <v>30</v>
      </c>
      <c r="K30" s="291">
        <v>1</v>
      </c>
      <c r="L30" s="291">
        <v>1</v>
      </c>
      <c r="M30" s="291">
        <v>1</v>
      </c>
      <c r="N30" s="291">
        <v>1163</v>
      </c>
      <c r="O30" s="291">
        <v>1</v>
      </c>
      <c r="P30" s="291">
        <v>1</v>
      </c>
      <c r="Q30" s="291">
        <v>0</v>
      </c>
      <c r="R30" s="291">
        <v>148</v>
      </c>
      <c r="S30" s="292">
        <v>0</v>
      </c>
      <c r="T30" s="292">
        <v>0</v>
      </c>
      <c r="U30" s="292">
        <v>0</v>
      </c>
      <c r="V30" s="292">
        <v>0</v>
      </c>
      <c r="W30" s="293"/>
      <c r="X30" s="293"/>
      <c r="Y30" s="293"/>
      <c r="Z30" s="293"/>
      <c r="AA30" s="293"/>
    </row>
    <row r="31" spans="1:27" ht="64.5" customHeight="1">
      <c r="A31" s="88">
        <v>25</v>
      </c>
      <c r="B31" s="117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180">
        <v>0</v>
      </c>
      <c r="D31" s="180">
        <v>0</v>
      </c>
      <c r="E31" s="180">
        <v>0</v>
      </c>
      <c r="F31" s="180">
        <v>0</v>
      </c>
      <c r="G31" s="180">
        <v>0</v>
      </c>
      <c r="H31" s="180">
        <v>1</v>
      </c>
      <c r="I31" s="291">
        <v>1</v>
      </c>
      <c r="J31" s="291">
        <v>0</v>
      </c>
      <c r="K31" s="291">
        <v>1</v>
      </c>
      <c r="L31" s="291">
        <v>1</v>
      </c>
      <c r="M31" s="291">
        <v>1</v>
      </c>
      <c r="N31" s="291">
        <v>349</v>
      </c>
      <c r="O31" s="291">
        <v>1</v>
      </c>
      <c r="P31" s="291">
        <v>1</v>
      </c>
      <c r="Q31" s="291">
        <v>1</v>
      </c>
      <c r="R31" s="291">
        <v>596</v>
      </c>
      <c r="S31" s="292">
        <v>0</v>
      </c>
      <c r="T31" s="292">
        <v>0</v>
      </c>
      <c r="U31" s="292">
        <v>0</v>
      </c>
      <c r="V31" s="292">
        <v>0</v>
      </c>
      <c r="W31" s="293"/>
      <c r="X31" s="293"/>
      <c r="Y31" s="293"/>
      <c r="Z31" s="293"/>
      <c r="AA31" s="293"/>
    </row>
    <row r="32" spans="1:27" ht="64.5" customHeight="1">
      <c r="A32" s="88">
        <v>26</v>
      </c>
      <c r="B32" s="117" t="str">
        <f>'2'!B33</f>
        <v xml:space="preserve">Муниципальное общеобразовательное 
учреждение средняя общеобразовательная школа № 36
</v>
      </c>
      <c r="C32" s="180"/>
      <c r="D32" s="180"/>
      <c r="E32" s="180"/>
      <c r="F32" s="180"/>
      <c r="G32" s="180"/>
      <c r="H32" s="180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2"/>
      <c r="T32" s="292"/>
      <c r="U32" s="292"/>
      <c r="V32" s="292"/>
      <c r="W32" s="293"/>
      <c r="X32" s="293"/>
      <c r="Y32" s="293"/>
      <c r="Z32" s="293"/>
      <c r="AA32" s="293"/>
    </row>
    <row r="33" spans="1:39" ht="64.5" customHeight="1">
      <c r="A33" s="88">
        <v>27</v>
      </c>
      <c r="B33" s="117" t="str">
        <f>'2'!B34</f>
        <v xml:space="preserve">Муниципальное общеобразовательное 
учреждение средняя общеобразовательная школа № 37
</v>
      </c>
      <c r="C33" s="180">
        <v>0</v>
      </c>
      <c r="D33" s="180">
        <v>0</v>
      </c>
      <c r="E33" s="180">
        <v>0</v>
      </c>
      <c r="F33" s="180">
        <v>0</v>
      </c>
      <c r="G33" s="180">
        <v>0</v>
      </c>
      <c r="H33" s="180">
        <v>1</v>
      </c>
      <c r="I33" s="291">
        <v>0</v>
      </c>
      <c r="J33" s="291">
        <v>0</v>
      </c>
      <c r="K33" s="291">
        <v>1</v>
      </c>
      <c r="L33" s="291">
        <v>1</v>
      </c>
      <c r="M33" s="291">
        <v>1</v>
      </c>
      <c r="N33" s="291">
        <v>837</v>
      </c>
      <c r="O33" s="291">
        <v>1</v>
      </c>
      <c r="P33" s="291">
        <v>1</v>
      </c>
      <c r="Q33" s="291">
        <v>1</v>
      </c>
      <c r="R33" s="291">
        <v>837</v>
      </c>
      <c r="S33" s="292">
        <v>0</v>
      </c>
      <c r="T33" s="292">
        <v>0</v>
      </c>
      <c r="U33" s="292">
        <v>0</v>
      </c>
      <c r="V33" s="292">
        <v>0</v>
      </c>
      <c r="W33" s="293"/>
      <c r="X33" s="293"/>
      <c r="Y33" s="293"/>
      <c r="Z33" s="293"/>
      <c r="AA33" s="293"/>
    </row>
    <row r="34" spans="1:39" ht="64.5" customHeight="1">
      <c r="A34" s="88">
        <v>28</v>
      </c>
      <c r="B34" s="117" t="str">
        <f>'2'!B35</f>
        <v xml:space="preserve">Муниципальное общеобразовательное 
учреждение средняя общеобразовательная школа № 38
</v>
      </c>
      <c r="C34" s="180">
        <v>1</v>
      </c>
      <c r="D34" s="180" t="s">
        <v>518</v>
      </c>
      <c r="E34" s="180">
        <v>0</v>
      </c>
      <c r="F34" s="180">
        <v>0</v>
      </c>
      <c r="G34" s="180">
        <v>0</v>
      </c>
      <c r="H34" s="180">
        <v>1</v>
      </c>
      <c r="I34" s="291">
        <v>1</v>
      </c>
      <c r="J34" s="291"/>
      <c r="K34" s="291">
        <v>1</v>
      </c>
      <c r="L34" s="291">
        <v>1</v>
      </c>
      <c r="M34" s="291"/>
      <c r="N34" s="291">
        <v>205</v>
      </c>
      <c r="O34" s="291">
        <v>1</v>
      </c>
      <c r="P34" s="291">
        <v>1</v>
      </c>
      <c r="Q34" s="291"/>
      <c r="R34" s="291">
        <v>205</v>
      </c>
      <c r="S34" s="292">
        <v>0</v>
      </c>
      <c r="T34" s="292">
        <v>0</v>
      </c>
      <c r="U34" s="292">
        <v>0</v>
      </c>
      <c r="V34" s="292">
        <v>0</v>
      </c>
      <c r="W34" s="293"/>
      <c r="X34" s="293"/>
      <c r="Y34" s="293"/>
      <c r="Z34" s="293"/>
      <c r="AA34" s="293"/>
    </row>
    <row r="35" spans="1:39" ht="64.5" customHeight="1">
      <c r="A35" s="88">
        <v>29</v>
      </c>
      <c r="B35" s="117" t="str">
        <f>'2'!B36</f>
        <v xml:space="preserve">Муниципальное общеобразовательное 
учреждение средняя общеобразовательная школа № 42
</v>
      </c>
      <c r="C35" s="180">
        <v>0</v>
      </c>
      <c r="D35" s="180"/>
      <c r="E35" s="180"/>
      <c r="F35" s="180"/>
      <c r="G35" s="180"/>
      <c r="H35" s="180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2"/>
      <c r="T35" s="292"/>
      <c r="U35" s="292"/>
      <c r="V35" s="292"/>
      <c r="W35" s="293"/>
      <c r="X35" s="293"/>
      <c r="Y35" s="293"/>
      <c r="Z35" s="293"/>
      <c r="AA35" s="293"/>
    </row>
    <row r="36" spans="1:39" ht="64.5" customHeight="1">
      <c r="A36" s="88">
        <v>30</v>
      </c>
      <c r="B36" s="117" t="str">
        <f>'2'!B37</f>
        <v xml:space="preserve">Муниципальное общеобразовательное 
учреждение гимназия № 45
</v>
      </c>
      <c r="C36" s="180"/>
      <c r="D36" s="180"/>
      <c r="E36" s="180"/>
      <c r="F36" s="180"/>
      <c r="G36" s="180"/>
      <c r="H36" s="180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2"/>
      <c r="T36" s="292"/>
      <c r="U36" s="292"/>
      <c r="V36" s="292"/>
      <c r="W36" s="293"/>
      <c r="X36" s="293"/>
      <c r="Y36" s="293"/>
      <c r="Z36" s="293"/>
      <c r="AA36" s="293"/>
    </row>
    <row r="37" spans="1:39" ht="64.5" customHeight="1">
      <c r="A37" s="88">
        <v>31</v>
      </c>
      <c r="B37" s="117" t="str">
        <f>'2'!B38</f>
        <v xml:space="preserve">Муниципальное общеобразовательное 
учреждение средняя общеобразовательная школа № 50
</v>
      </c>
      <c r="C37" s="180">
        <v>0</v>
      </c>
      <c r="D37" s="180">
        <v>0</v>
      </c>
      <c r="E37" s="180">
        <v>0</v>
      </c>
      <c r="F37" s="180">
        <v>0</v>
      </c>
      <c r="G37" s="180">
        <v>0</v>
      </c>
      <c r="H37" s="180">
        <v>1</v>
      </c>
      <c r="I37" s="291">
        <v>0</v>
      </c>
      <c r="J37" s="291">
        <v>0</v>
      </c>
      <c r="K37" s="291">
        <v>1</v>
      </c>
      <c r="L37" s="291">
        <v>1</v>
      </c>
      <c r="M37" s="291">
        <v>1</v>
      </c>
      <c r="N37" s="291">
        <v>593</v>
      </c>
      <c r="O37" s="291">
        <v>1</v>
      </c>
      <c r="P37" s="291">
        <v>1</v>
      </c>
      <c r="Q37" s="291">
        <v>1</v>
      </c>
      <c r="R37" s="291">
        <v>593</v>
      </c>
      <c r="S37" s="292">
        <v>0</v>
      </c>
      <c r="T37" s="292">
        <v>0</v>
      </c>
      <c r="U37" s="292">
        <v>0</v>
      </c>
      <c r="V37" s="292">
        <v>0</v>
      </c>
      <c r="W37" s="293"/>
      <c r="X37" s="293"/>
      <c r="Y37" s="293"/>
      <c r="Z37" s="293"/>
      <c r="AA37" s="293"/>
    </row>
    <row r="38" spans="1:39" ht="64.5" customHeight="1">
      <c r="A38" s="88">
        <v>32</v>
      </c>
      <c r="B38" s="117" t="str">
        <f>'2'!B39</f>
        <v xml:space="preserve">Муниципальное общеобразовательное 
учреждение средняя общеобразовательная школа № 51
</v>
      </c>
      <c r="C38" s="180"/>
      <c r="D38" s="180"/>
      <c r="E38" s="180"/>
      <c r="F38" s="180"/>
      <c r="G38" s="180"/>
      <c r="H38" s="180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2"/>
      <c r="T38" s="292"/>
      <c r="U38" s="292"/>
      <c r="V38" s="292"/>
      <c r="W38" s="293"/>
      <c r="X38" s="293"/>
      <c r="Y38" s="293"/>
      <c r="Z38" s="293"/>
      <c r="AA38" s="293"/>
    </row>
    <row r="39" spans="1:39" ht="64.5" customHeight="1">
      <c r="A39" s="88">
        <v>33</v>
      </c>
      <c r="B39" s="117" t="str">
        <f>'2'!B40</f>
        <v xml:space="preserve">Муниципальное общеобразовательное 
учреждение средняя общеобразовательная школа № 53
</v>
      </c>
      <c r="C39" s="180">
        <v>1</v>
      </c>
      <c r="D39" s="180" t="s">
        <v>518</v>
      </c>
      <c r="E39" s="180">
        <v>0</v>
      </c>
      <c r="F39" s="180">
        <v>0</v>
      </c>
      <c r="G39" s="180">
        <v>0</v>
      </c>
      <c r="H39" s="180">
        <v>1</v>
      </c>
      <c r="I39" s="291">
        <v>0</v>
      </c>
      <c r="J39" s="291">
        <v>0</v>
      </c>
      <c r="K39" s="291">
        <v>1</v>
      </c>
      <c r="L39" s="291">
        <v>1</v>
      </c>
      <c r="M39" s="291">
        <v>1</v>
      </c>
      <c r="N39" s="291">
        <v>507</v>
      </c>
      <c r="O39" s="291">
        <v>0</v>
      </c>
      <c r="P39" s="291">
        <v>0</v>
      </c>
      <c r="Q39" s="291">
        <v>0</v>
      </c>
      <c r="R39" s="291">
        <v>0</v>
      </c>
      <c r="S39" s="292">
        <v>17.5</v>
      </c>
      <c r="T39" s="292">
        <v>0</v>
      </c>
      <c r="U39" s="292">
        <v>0</v>
      </c>
      <c r="V39" s="292">
        <v>0</v>
      </c>
      <c r="W39" s="293"/>
      <c r="X39" s="293"/>
      <c r="Y39" s="293"/>
      <c r="Z39" s="293"/>
      <c r="AA39" s="293"/>
    </row>
    <row r="40" spans="1:39" ht="64.5" customHeight="1">
      <c r="A40" s="88">
        <v>34</v>
      </c>
      <c r="B40" s="117" t="str">
        <f>'2'!B41</f>
        <v xml:space="preserve">Муниципальное общеобразовательное 
учреждение средняя общеобразовательная школа № 62
</v>
      </c>
      <c r="C40" s="180">
        <v>0</v>
      </c>
      <c r="D40" s="180">
        <v>0</v>
      </c>
      <c r="E40" s="180">
        <v>0</v>
      </c>
      <c r="F40" s="180">
        <v>0</v>
      </c>
      <c r="G40" s="180">
        <v>0</v>
      </c>
      <c r="H40" s="180">
        <v>1</v>
      </c>
      <c r="I40" s="291">
        <v>0</v>
      </c>
      <c r="J40" s="291">
        <v>0</v>
      </c>
      <c r="K40" s="291">
        <v>1</v>
      </c>
      <c r="L40" s="291">
        <v>1</v>
      </c>
      <c r="M40" s="291">
        <v>1</v>
      </c>
      <c r="N40" s="291">
        <v>108</v>
      </c>
      <c r="O40" s="291">
        <v>1</v>
      </c>
      <c r="P40" s="291">
        <v>1</v>
      </c>
      <c r="Q40" s="291">
        <v>1</v>
      </c>
      <c r="R40" s="291">
        <v>108</v>
      </c>
      <c r="S40" s="292">
        <v>0</v>
      </c>
      <c r="T40" s="292">
        <v>0</v>
      </c>
      <c r="U40" s="292">
        <v>0</v>
      </c>
      <c r="V40" s="292">
        <v>0</v>
      </c>
      <c r="W40" s="293"/>
      <c r="X40" s="293"/>
      <c r="Y40" s="293"/>
      <c r="Z40" s="293"/>
      <c r="AA40" s="293"/>
    </row>
    <row r="41" spans="1:39" ht="64.5" customHeight="1">
      <c r="A41" s="88">
        <v>35</v>
      </c>
      <c r="B41" s="117" t="str">
        <f>'2'!B42</f>
        <v xml:space="preserve">Муниципальное бюджетное общеобразовательное 
учреждение лицей № 1
</v>
      </c>
      <c r="C41" s="180">
        <v>0</v>
      </c>
      <c r="D41" s="183">
        <v>0</v>
      </c>
      <c r="E41" s="183">
        <v>0</v>
      </c>
      <c r="F41" s="183">
        <v>0</v>
      </c>
      <c r="G41" s="183">
        <v>0</v>
      </c>
      <c r="H41" s="183">
        <v>0</v>
      </c>
      <c r="I41" s="300">
        <v>0</v>
      </c>
      <c r="J41" s="300">
        <v>0</v>
      </c>
      <c r="K41" s="300">
        <v>0</v>
      </c>
      <c r="L41" s="300">
        <v>1</v>
      </c>
      <c r="M41" s="300">
        <v>0</v>
      </c>
      <c r="N41" s="300">
        <v>241</v>
      </c>
      <c r="O41" s="300">
        <v>1</v>
      </c>
      <c r="P41" s="300">
        <v>1</v>
      </c>
      <c r="Q41" s="300">
        <v>1</v>
      </c>
      <c r="R41" s="300">
        <v>514</v>
      </c>
      <c r="S41" s="304">
        <v>0</v>
      </c>
      <c r="T41" s="304">
        <v>0</v>
      </c>
      <c r="U41" s="304">
        <v>0</v>
      </c>
      <c r="V41" s="304">
        <v>0</v>
      </c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</row>
    <row r="42" spans="1:39" ht="64.5" customHeight="1">
      <c r="A42" s="88">
        <v>36</v>
      </c>
      <c r="B42" s="117" t="str">
        <f>'2'!B43</f>
        <v xml:space="preserve">Муниципальное общеобразовательное учреждение "Инженерная школа города Комсомольска-на-Амуре"
</v>
      </c>
      <c r="C42" s="180">
        <v>1</v>
      </c>
      <c r="D42" s="180" t="s">
        <v>519</v>
      </c>
      <c r="E42" s="180">
        <v>0</v>
      </c>
      <c r="F42" s="180">
        <v>0</v>
      </c>
      <c r="G42" s="180">
        <v>0</v>
      </c>
      <c r="H42" s="180">
        <v>1</v>
      </c>
      <c r="I42" s="291">
        <v>0</v>
      </c>
      <c r="J42" s="291">
        <v>0</v>
      </c>
      <c r="K42" s="291">
        <v>0</v>
      </c>
      <c r="L42" s="291">
        <v>1</v>
      </c>
      <c r="M42" s="291">
        <v>1</v>
      </c>
      <c r="N42" s="291">
        <v>397</v>
      </c>
      <c r="O42" s="291">
        <v>0</v>
      </c>
      <c r="P42" s="291">
        <v>1</v>
      </c>
      <c r="Q42" s="291">
        <v>1</v>
      </c>
      <c r="R42" s="291">
        <v>397</v>
      </c>
      <c r="S42" s="292">
        <v>0</v>
      </c>
      <c r="T42" s="292">
        <v>0</v>
      </c>
      <c r="U42" s="292">
        <v>0</v>
      </c>
      <c r="V42" s="292">
        <v>0</v>
      </c>
      <c r="W42" s="293"/>
      <c r="X42" s="293"/>
      <c r="Y42" s="293"/>
      <c r="Z42" s="293"/>
      <c r="AA42" s="293"/>
    </row>
    <row r="43" spans="1:39" ht="20.25" customHeight="1">
      <c r="A43" s="37"/>
      <c r="B43" s="90" t="str">
        <f>'2'!B44</f>
        <v>Основного общего образования</v>
      </c>
      <c r="C43" s="90"/>
      <c r="D43" s="90"/>
      <c r="E43" s="90"/>
      <c r="F43" s="90"/>
      <c r="G43" s="90"/>
      <c r="H43" s="90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90"/>
      <c r="T43" s="290"/>
      <c r="U43" s="290"/>
      <c r="V43" s="290"/>
    </row>
    <row r="44" spans="1:39" ht="46.5" customHeight="1">
      <c r="A44" s="88">
        <v>37</v>
      </c>
      <c r="B44" s="117" t="str">
        <f>'2'!B45</f>
        <v>Муниципальное общеобразовательное 
учреждение основная общеобразовательная школа № 29</v>
      </c>
      <c r="C44" s="180"/>
      <c r="D44" s="180"/>
      <c r="E44" s="180"/>
      <c r="F44" s="180"/>
      <c r="G44" s="180"/>
      <c r="H44" s="180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2"/>
      <c r="T44" s="292"/>
      <c r="U44" s="292"/>
      <c r="V44" s="292"/>
    </row>
    <row r="45" spans="1:39" ht="22.5" customHeight="1">
      <c r="A45" s="37"/>
      <c r="B45" s="90" t="str">
        <f>'2'!B46</f>
        <v>Начального общего образования</v>
      </c>
      <c r="C45" s="90"/>
      <c r="D45" s="90"/>
      <c r="E45" s="90"/>
      <c r="F45" s="90"/>
      <c r="G45" s="90"/>
      <c r="H45" s="90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90"/>
      <c r="T45" s="290"/>
      <c r="U45" s="290"/>
      <c r="V45" s="290"/>
    </row>
    <row r="46" spans="1:39" ht="16.5" customHeight="1">
      <c r="A46" s="88"/>
      <c r="B46" s="89">
        <f>'2'!B47</f>
        <v>0</v>
      </c>
      <c r="C46" s="89"/>
      <c r="D46" s="89"/>
      <c r="E46" s="89"/>
      <c r="F46" s="89"/>
      <c r="G46" s="89"/>
      <c r="H46" s="89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6"/>
      <c r="T46" s="306"/>
      <c r="U46" s="306"/>
      <c r="V46" s="306"/>
    </row>
    <row r="47" spans="1:39" ht="15">
      <c r="A47" s="88"/>
      <c r="B47" s="89">
        <f>'2'!B48</f>
        <v>0</v>
      </c>
      <c r="C47" s="89"/>
      <c r="D47" s="89"/>
      <c r="E47" s="89"/>
      <c r="F47" s="89"/>
      <c r="G47" s="89"/>
      <c r="H47" s="89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6"/>
      <c r="T47" s="306"/>
      <c r="U47" s="306"/>
      <c r="V47" s="306"/>
    </row>
    <row r="48" spans="1:39" ht="15">
      <c r="A48" s="88"/>
      <c r="B48" s="89">
        <f>'2'!B49</f>
        <v>0</v>
      </c>
      <c r="C48" s="89"/>
      <c r="D48" s="89"/>
      <c r="E48" s="89"/>
      <c r="F48" s="89"/>
      <c r="G48" s="89"/>
      <c r="H48" s="89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6"/>
      <c r="T48" s="306"/>
      <c r="U48" s="306"/>
      <c r="V48" s="306"/>
    </row>
    <row r="49" spans="1:22" ht="33.75" customHeight="1">
      <c r="A49" s="307"/>
      <c r="B49" s="308" t="str">
        <f>'2'!B50</f>
        <v>ИТОГО в общеобразовательных организациях:</v>
      </c>
      <c r="C49" s="124">
        <f t="shared" ref="C49:V49" si="0">SUM(C7:C42,C44:C44,C46:C48)</f>
        <v>9</v>
      </c>
      <c r="D49" s="124">
        <f t="shared" si="0"/>
        <v>0</v>
      </c>
      <c r="E49" s="124">
        <f t="shared" si="0"/>
        <v>1</v>
      </c>
      <c r="F49" s="124">
        <f t="shared" si="0"/>
        <v>0</v>
      </c>
      <c r="G49" s="124">
        <f t="shared" si="0"/>
        <v>0</v>
      </c>
      <c r="H49" s="124">
        <f t="shared" si="0"/>
        <v>23</v>
      </c>
      <c r="I49" s="124">
        <f t="shared" si="0"/>
        <v>5</v>
      </c>
      <c r="J49" s="124">
        <f t="shared" si="0"/>
        <v>30</v>
      </c>
      <c r="K49" s="124">
        <f t="shared" si="0"/>
        <v>22</v>
      </c>
      <c r="L49" s="124">
        <f t="shared" si="0"/>
        <v>24</v>
      </c>
      <c r="M49" s="124">
        <f t="shared" si="0"/>
        <v>21</v>
      </c>
      <c r="N49" s="124">
        <f t="shared" si="0"/>
        <v>15027</v>
      </c>
      <c r="O49" s="124">
        <f t="shared" si="0"/>
        <v>24</v>
      </c>
      <c r="P49" s="124">
        <f t="shared" si="0"/>
        <v>24</v>
      </c>
      <c r="Q49" s="124">
        <f t="shared" si="0"/>
        <v>22</v>
      </c>
      <c r="R49" s="124">
        <f t="shared" si="0"/>
        <v>14002</v>
      </c>
      <c r="S49" s="124">
        <f t="shared" si="0"/>
        <v>61.752000000000002</v>
      </c>
      <c r="T49" s="124">
        <f t="shared" si="0"/>
        <v>0</v>
      </c>
      <c r="U49" s="124">
        <f t="shared" si="0"/>
        <v>0.63800000000000001</v>
      </c>
      <c r="V49" s="124">
        <f t="shared" si="0"/>
        <v>0</v>
      </c>
    </row>
    <row r="50" spans="1:22" ht="40.5" customHeight="1">
      <c r="A50" s="309"/>
      <c r="B50" s="90" t="str">
        <f>'2'!B51</f>
        <v>Вечерние (сменные) общеобразовательные организации</v>
      </c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310"/>
      <c r="T50" s="310"/>
      <c r="U50" s="310"/>
      <c r="V50" s="310"/>
    </row>
    <row r="51" spans="1:22" ht="17.25" customHeight="1">
      <c r="A51" s="309"/>
      <c r="B51" s="89">
        <f>'2'!B52</f>
        <v>0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311"/>
      <c r="T51" s="311"/>
      <c r="U51" s="311"/>
      <c r="V51" s="311"/>
    </row>
    <row r="52" spans="1:22" ht="15">
      <c r="A52" s="312"/>
      <c r="B52" s="89">
        <f>'2'!B53</f>
        <v>0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311"/>
      <c r="T52" s="311"/>
      <c r="U52" s="311"/>
      <c r="V52" s="311"/>
    </row>
    <row r="53" spans="1:22" ht="15">
      <c r="A53" s="312"/>
      <c r="B53" s="89">
        <f>'2'!B54</f>
        <v>0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311"/>
      <c r="T53" s="311"/>
      <c r="U53" s="311"/>
      <c r="V53" s="311"/>
    </row>
    <row r="54" spans="1:22" ht="46.5" customHeight="1">
      <c r="A54" s="309"/>
      <c r="B54" s="308" t="str">
        <f>'2'!B55</f>
        <v>ИТОГО в вечерних (сменных) общеобразовательных организациях:</v>
      </c>
      <c r="C54" s="313">
        <f t="shared" ref="C54:E54" si="1">SUM(C51:C53)</f>
        <v>0</v>
      </c>
      <c r="D54" s="313">
        <f t="shared" si="1"/>
        <v>0</v>
      </c>
      <c r="E54" s="313">
        <f t="shared" si="1"/>
        <v>0</v>
      </c>
      <c r="F54" s="313">
        <f>SUM(F51:F53)</f>
        <v>0</v>
      </c>
      <c r="G54" s="313">
        <f>SUM(G51:G53)</f>
        <v>0</v>
      </c>
      <c r="H54" s="313">
        <f t="shared" ref="H54:V54" si="2">SUM(H51:H53)</f>
        <v>0</v>
      </c>
      <c r="I54" s="313">
        <f t="shared" si="2"/>
        <v>0</v>
      </c>
      <c r="J54" s="313">
        <f t="shared" si="2"/>
        <v>0</v>
      </c>
      <c r="K54" s="313">
        <f t="shared" si="2"/>
        <v>0</v>
      </c>
      <c r="L54" s="313">
        <f t="shared" si="2"/>
        <v>0</v>
      </c>
      <c r="M54" s="313">
        <f t="shared" si="2"/>
        <v>0</v>
      </c>
      <c r="N54" s="313">
        <f>SUM(N51:N53)</f>
        <v>0</v>
      </c>
      <c r="O54" s="313">
        <f t="shared" si="2"/>
        <v>0</v>
      </c>
      <c r="P54" s="313">
        <f t="shared" si="2"/>
        <v>0</v>
      </c>
      <c r="Q54" s="313">
        <f t="shared" si="2"/>
        <v>0</v>
      </c>
      <c r="R54" s="313">
        <f t="shared" si="2"/>
        <v>0</v>
      </c>
      <c r="S54" s="313">
        <f t="shared" si="2"/>
        <v>0</v>
      </c>
      <c r="T54" s="313">
        <f t="shared" si="2"/>
        <v>0</v>
      </c>
      <c r="U54" s="313">
        <f t="shared" si="2"/>
        <v>0</v>
      </c>
      <c r="V54" s="313">
        <f t="shared" si="2"/>
        <v>0</v>
      </c>
    </row>
    <row r="55" spans="1:22" s="314" customFormat="1" ht="22.5" customHeight="1">
      <c r="A55" s="315"/>
      <c r="B55" s="308" t="str">
        <f>'2'!B56</f>
        <v>ВСЕГО:</v>
      </c>
      <c r="C55" s="316">
        <f t="shared" ref="C55:E55" si="3">C54+C49</f>
        <v>9</v>
      </c>
      <c r="D55" s="316">
        <f t="shared" si="3"/>
        <v>0</v>
      </c>
      <c r="E55" s="316">
        <f t="shared" si="3"/>
        <v>1</v>
      </c>
      <c r="F55" s="316">
        <f>F54+F49</f>
        <v>0</v>
      </c>
      <c r="G55" s="316">
        <f t="shared" ref="G55:V55" si="4">G54+G49</f>
        <v>0</v>
      </c>
      <c r="H55" s="316">
        <f t="shared" si="4"/>
        <v>23</v>
      </c>
      <c r="I55" s="316">
        <f t="shared" si="4"/>
        <v>5</v>
      </c>
      <c r="J55" s="316">
        <f t="shared" si="4"/>
        <v>30</v>
      </c>
      <c r="K55" s="316">
        <f t="shared" si="4"/>
        <v>22</v>
      </c>
      <c r="L55" s="316">
        <f t="shared" si="4"/>
        <v>24</v>
      </c>
      <c r="M55" s="316">
        <f t="shared" si="4"/>
        <v>21</v>
      </c>
      <c r="N55" s="316">
        <f>N54+N49</f>
        <v>15027</v>
      </c>
      <c r="O55" s="316">
        <f t="shared" si="4"/>
        <v>24</v>
      </c>
      <c r="P55" s="316">
        <f t="shared" si="4"/>
        <v>24</v>
      </c>
      <c r="Q55" s="316">
        <f t="shared" si="4"/>
        <v>22</v>
      </c>
      <c r="R55" s="316">
        <f t="shared" si="4"/>
        <v>14002</v>
      </c>
      <c r="S55" s="316">
        <f t="shared" si="4"/>
        <v>61.752000000000002</v>
      </c>
      <c r="T55" s="316">
        <f t="shared" si="4"/>
        <v>0</v>
      </c>
      <c r="U55" s="316">
        <f t="shared" si="4"/>
        <v>0.63800000000000001</v>
      </c>
      <c r="V55" s="316">
        <f t="shared" si="4"/>
        <v>0</v>
      </c>
    </row>
    <row r="56" spans="1:22" ht="15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</row>
    <row r="57" spans="1:22" ht="15.75">
      <c r="A57" s="101" t="s">
        <v>128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</row>
    <row r="58" spans="1:22" ht="15.75" customHeight="1">
      <c r="A58" s="562" t="s">
        <v>520</v>
      </c>
      <c r="B58" s="562"/>
      <c r="C58" s="562"/>
      <c r="D58" s="562"/>
      <c r="E58" s="562"/>
      <c r="F58" s="562"/>
      <c r="G58" s="562"/>
      <c r="H58" s="562"/>
      <c r="I58" s="562"/>
      <c r="J58" s="562"/>
      <c r="K58" s="562"/>
      <c r="L58" s="562"/>
      <c r="M58" s="562"/>
      <c r="N58" s="562"/>
      <c r="O58" s="562"/>
      <c r="P58" s="562"/>
      <c r="Q58" s="562"/>
      <c r="R58" s="562"/>
      <c r="S58" s="562"/>
      <c r="T58" s="562"/>
      <c r="U58" s="562"/>
      <c r="V58" s="562"/>
    </row>
    <row r="59" spans="1:22" ht="46.5" customHeight="1">
      <c r="A59" s="562" t="s">
        <v>521</v>
      </c>
      <c r="B59" s="562"/>
      <c r="C59" s="562"/>
      <c r="D59" s="562"/>
      <c r="E59" s="562"/>
      <c r="F59" s="562"/>
      <c r="G59" s="562"/>
      <c r="H59" s="562"/>
      <c r="I59" s="562"/>
      <c r="J59" s="562"/>
      <c r="K59" s="562"/>
      <c r="L59" s="562"/>
      <c r="M59" s="562"/>
      <c r="N59" s="562"/>
      <c r="O59" s="562"/>
      <c r="P59" s="562"/>
      <c r="Q59" s="562"/>
      <c r="R59" s="562"/>
      <c r="S59" s="562"/>
      <c r="T59" s="562"/>
      <c r="U59" s="562"/>
      <c r="V59" s="562"/>
    </row>
    <row r="60" spans="1:22" ht="47.25" customHeight="1">
      <c r="A60" s="562" t="s">
        <v>522</v>
      </c>
      <c r="B60" s="562"/>
      <c r="C60" s="562"/>
      <c r="D60" s="562"/>
      <c r="E60" s="562"/>
      <c r="F60" s="562"/>
      <c r="G60" s="562"/>
      <c r="H60" s="562"/>
      <c r="I60" s="562"/>
      <c r="J60" s="562"/>
      <c r="K60" s="562"/>
      <c r="L60" s="562"/>
      <c r="M60" s="562"/>
      <c r="N60" s="562"/>
      <c r="O60" s="562"/>
      <c r="P60" s="562"/>
      <c r="Q60" s="562"/>
      <c r="R60" s="562"/>
      <c r="S60" s="562"/>
      <c r="T60" s="562"/>
      <c r="U60" s="562"/>
      <c r="V60" s="562"/>
    </row>
    <row r="61" spans="1:22" ht="49.5" customHeight="1">
      <c r="A61" s="562" t="s">
        <v>523</v>
      </c>
      <c r="B61" s="562"/>
      <c r="C61" s="562"/>
      <c r="D61" s="562"/>
      <c r="E61" s="562"/>
      <c r="F61" s="562"/>
      <c r="G61" s="562"/>
      <c r="H61" s="562"/>
      <c r="I61" s="562"/>
      <c r="J61" s="562"/>
      <c r="K61" s="562"/>
      <c r="L61" s="562"/>
      <c r="M61" s="562"/>
      <c r="N61" s="562"/>
      <c r="O61" s="562"/>
      <c r="P61" s="562"/>
      <c r="Q61" s="562"/>
      <c r="R61" s="562"/>
      <c r="S61" s="562"/>
      <c r="T61" s="562"/>
      <c r="U61" s="562"/>
      <c r="V61" s="562"/>
    </row>
    <row r="62" spans="1:22" ht="15.75">
      <c r="A62" s="150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</row>
    <row r="63" spans="1:22">
      <c r="A63" s="104" t="s">
        <v>138</v>
      </c>
    </row>
  </sheetData>
  <sheetProtection insertRows="0"/>
  <mergeCells count="14">
    <mergeCell ref="A58:V58"/>
    <mergeCell ref="A59:V59"/>
    <mergeCell ref="A60:V60"/>
    <mergeCell ref="A61:V61"/>
    <mergeCell ref="A1:V1"/>
    <mergeCell ref="A3:A4"/>
    <mergeCell ref="B3:B4"/>
    <mergeCell ref="C3:D3"/>
    <mergeCell ref="E3:G3"/>
    <mergeCell ref="H3:H4"/>
    <mergeCell ref="I3:J3"/>
    <mergeCell ref="K3:N3"/>
    <mergeCell ref="O3:R3"/>
    <mergeCell ref="S3:V3"/>
  </mergeCells>
  <pageMargins left="0.59055118110236249" right="0.39370078740157477" top="0.59055118110236249" bottom="0.39370078740157477" header="0" footer="0"/>
  <pageSetup paperSize="9" scale="16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0"/>
  <sheetViews>
    <sheetView workbookViewId="0">
      <pane ySplit="6" topLeftCell="A7" activePane="bottomLeft" state="frozen"/>
      <selection activeCell="C44" sqref="C44"/>
      <selection pane="bottomLeft" sqref="A1:N1"/>
    </sheetView>
  </sheetViews>
  <sheetFormatPr defaultColWidth="9.140625" defaultRowHeight="12.75"/>
  <cols>
    <col min="1" max="1" width="4.7109375" style="21" customWidth="1"/>
    <col min="2" max="6" width="46.5703125" style="21" customWidth="1"/>
    <col min="7" max="7" width="23.7109375" style="21" bestFit="1" customWidth="1"/>
    <col min="8" max="8" width="35.28515625" style="21" bestFit="1" customWidth="1"/>
    <col min="9" max="9" width="18.140625" style="21" customWidth="1"/>
    <col min="10" max="10" width="37.42578125" style="21" customWidth="1"/>
    <col min="11" max="16384" width="9.140625" style="317"/>
  </cols>
  <sheetData>
    <row r="1" spans="1:15" ht="47.25" customHeight="1">
      <c r="A1" s="540" t="s">
        <v>524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</row>
    <row r="2" spans="1:15" ht="15.7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318"/>
    </row>
    <row r="3" spans="1:15" ht="37.5" customHeight="1">
      <c r="A3" s="495" t="s">
        <v>21</v>
      </c>
      <c r="B3" s="495" t="s">
        <v>22</v>
      </c>
      <c r="C3" s="527" t="s">
        <v>525</v>
      </c>
      <c r="D3" s="527" t="s">
        <v>526</v>
      </c>
      <c r="E3" s="527" t="s">
        <v>527</v>
      </c>
      <c r="F3" s="527" t="s">
        <v>528</v>
      </c>
      <c r="G3" s="495" t="s">
        <v>529</v>
      </c>
      <c r="H3" s="495" t="s">
        <v>530</v>
      </c>
      <c r="I3" s="495" t="s">
        <v>531</v>
      </c>
      <c r="J3" s="495" t="s">
        <v>532</v>
      </c>
      <c r="K3" s="561" t="s">
        <v>533</v>
      </c>
      <c r="L3" s="561"/>
      <c r="M3" s="561"/>
      <c r="N3" s="561"/>
    </row>
    <row r="4" spans="1:15" ht="207" customHeight="1">
      <c r="A4" s="495"/>
      <c r="B4" s="495"/>
      <c r="C4" s="528"/>
      <c r="D4" s="528"/>
      <c r="E4" s="528"/>
      <c r="F4" s="528"/>
      <c r="G4" s="495"/>
      <c r="H4" s="495"/>
      <c r="I4" s="495"/>
      <c r="J4" s="495"/>
      <c r="K4" s="26" t="s">
        <v>300</v>
      </c>
      <c r="L4" s="26" t="s">
        <v>301</v>
      </c>
      <c r="M4" s="26" t="s">
        <v>450</v>
      </c>
      <c r="N4" s="227" t="s">
        <v>534</v>
      </c>
    </row>
    <row r="5" spans="1:15" ht="15.75">
      <c r="A5" s="305"/>
      <c r="B5" s="134"/>
      <c r="C5" s="288" t="s">
        <v>535</v>
      </c>
      <c r="D5" s="288" t="s">
        <v>536</v>
      </c>
      <c r="E5" s="288" t="s">
        <v>537</v>
      </c>
      <c r="F5" s="288" t="s">
        <v>538</v>
      </c>
      <c r="G5" s="288" t="s">
        <v>539</v>
      </c>
      <c r="H5" s="288" t="s">
        <v>540</v>
      </c>
      <c r="I5" s="288" t="s">
        <v>541</v>
      </c>
      <c r="J5" s="288" t="s">
        <v>542</v>
      </c>
      <c r="K5" s="288" t="s">
        <v>543</v>
      </c>
      <c r="L5" s="288" t="s">
        <v>544</v>
      </c>
      <c r="M5" s="288" t="s">
        <v>545</v>
      </c>
      <c r="N5" s="288" t="s">
        <v>546</v>
      </c>
    </row>
    <row r="6" spans="1:15" ht="17.25" customHeight="1">
      <c r="A6" s="37"/>
      <c r="B6" s="90" t="str">
        <f>'2'!B7</f>
        <v>Среднего общего образования</v>
      </c>
      <c r="C6" s="90"/>
      <c r="D6" s="90"/>
      <c r="E6" s="90"/>
      <c r="F6" s="90"/>
      <c r="G6" s="319"/>
      <c r="H6" s="320"/>
      <c r="I6" s="320"/>
      <c r="J6" s="290"/>
      <c r="K6" s="290"/>
      <c r="L6" s="290"/>
      <c r="M6" s="290"/>
      <c r="N6" s="290"/>
    </row>
    <row r="7" spans="1:15" s="321" customFormat="1" ht="70.5" customHeight="1">
      <c r="A7" s="111">
        <v>1</v>
      </c>
      <c r="B7" s="209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322" t="s">
        <v>547</v>
      </c>
      <c r="D7" s="322" t="s">
        <v>547</v>
      </c>
      <c r="E7" s="323" t="s">
        <v>548</v>
      </c>
      <c r="F7" s="323" t="s">
        <v>549</v>
      </c>
      <c r="G7" s="324" t="s">
        <v>550</v>
      </c>
      <c r="H7" s="325" t="s">
        <v>551</v>
      </c>
      <c r="I7" s="326" t="s">
        <v>552</v>
      </c>
      <c r="J7" s="327">
        <v>1</v>
      </c>
      <c r="K7" s="327"/>
      <c r="L7" s="327"/>
      <c r="M7" s="327">
        <v>5.0140000000000002</v>
      </c>
      <c r="N7" s="328"/>
    </row>
    <row r="8" spans="1:15" s="321" customFormat="1" ht="63">
      <c r="A8" s="111">
        <v>2</v>
      </c>
      <c r="B8" s="209" t="str">
        <f>'2'!B9</f>
        <v xml:space="preserve">Муниципальное общеобразовательное 
учреждение средняя общеобразовательная школа № 3
</v>
      </c>
      <c r="C8" s="322" t="s">
        <v>553</v>
      </c>
      <c r="D8" s="329" t="s">
        <v>553</v>
      </c>
      <c r="E8" s="330">
        <v>50.34496</v>
      </c>
      <c r="F8" s="330">
        <v>137.03207</v>
      </c>
      <c r="G8" s="331" t="s">
        <v>554</v>
      </c>
      <c r="H8" s="332" t="s">
        <v>555</v>
      </c>
      <c r="I8" s="333" t="s">
        <v>556</v>
      </c>
      <c r="J8" s="334">
        <v>1</v>
      </c>
      <c r="K8" s="335">
        <v>11.73</v>
      </c>
      <c r="L8" s="335">
        <v>0</v>
      </c>
      <c r="M8" s="335">
        <v>0</v>
      </c>
      <c r="N8" s="336">
        <v>0</v>
      </c>
      <c r="O8" s="337"/>
    </row>
    <row r="9" spans="1:15" s="321" customFormat="1" ht="78.75">
      <c r="A9" s="111">
        <v>3</v>
      </c>
      <c r="B9" s="209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338" t="s">
        <v>355</v>
      </c>
      <c r="D9" s="338" t="s">
        <v>355</v>
      </c>
      <c r="E9" s="322" t="s">
        <v>557</v>
      </c>
      <c r="F9" s="329" t="s">
        <v>558</v>
      </c>
      <c r="G9" s="324" t="s">
        <v>559</v>
      </c>
      <c r="H9" s="339" t="s">
        <v>560</v>
      </c>
      <c r="I9" s="326" t="s">
        <v>561</v>
      </c>
      <c r="J9" s="327">
        <v>1</v>
      </c>
      <c r="K9" s="327">
        <v>0</v>
      </c>
      <c r="L9" s="327">
        <v>0</v>
      </c>
      <c r="M9" s="327">
        <v>0</v>
      </c>
      <c r="N9" s="340">
        <v>0</v>
      </c>
    </row>
    <row r="10" spans="1:15" s="321" customFormat="1" ht="63">
      <c r="A10" s="111">
        <v>4</v>
      </c>
      <c r="B10" s="209" t="str">
        <f>'2'!B11</f>
        <v xml:space="preserve">Муниципальное общеобразовательное 
учреждение средняя общеобразовательная школа № 5
</v>
      </c>
      <c r="C10" s="323" t="s">
        <v>562</v>
      </c>
      <c r="D10" s="323" t="s">
        <v>562</v>
      </c>
      <c r="E10" s="341"/>
      <c r="F10" s="342"/>
      <c r="G10" s="324"/>
      <c r="H10" s="325"/>
      <c r="I10" s="326"/>
      <c r="J10" s="327"/>
      <c r="K10" s="327"/>
      <c r="L10" s="327"/>
      <c r="M10" s="327"/>
      <c r="N10" s="327"/>
    </row>
    <row r="11" spans="1:15" s="321" customFormat="1" ht="63">
      <c r="A11" s="111">
        <v>5</v>
      </c>
      <c r="B11" s="209" t="str">
        <f>'2'!B12</f>
        <v xml:space="preserve">Муниципальное общеобразовательное 
учреждение средняя общеобразовательная школа № 6
</v>
      </c>
      <c r="C11" s="323" t="s">
        <v>563</v>
      </c>
      <c r="D11" s="323" t="s">
        <v>563</v>
      </c>
      <c r="E11" s="322" t="s">
        <v>564</v>
      </c>
      <c r="F11" s="322" t="s">
        <v>565</v>
      </c>
      <c r="G11" s="343" t="s">
        <v>566</v>
      </c>
      <c r="H11" s="339" t="s">
        <v>567</v>
      </c>
      <c r="I11" s="326" t="s">
        <v>568</v>
      </c>
      <c r="J11" s="327">
        <v>1</v>
      </c>
      <c r="K11" s="327">
        <v>0</v>
      </c>
      <c r="L11" s="327">
        <v>0</v>
      </c>
      <c r="M11" s="327">
        <v>0</v>
      </c>
      <c r="N11" s="327">
        <v>0</v>
      </c>
    </row>
    <row r="12" spans="1:15" s="321" customFormat="1" ht="78.75">
      <c r="A12" s="111">
        <v>6</v>
      </c>
      <c r="B12" s="209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323" t="s">
        <v>569</v>
      </c>
      <c r="D12" s="323" t="s">
        <v>569</v>
      </c>
      <c r="E12" s="323"/>
      <c r="F12" s="323"/>
      <c r="G12" s="344"/>
      <c r="H12" s="325"/>
      <c r="I12" s="326"/>
      <c r="J12" s="327"/>
      <c r="K12" s="327"/>
      <c r="L12" s="327"/>
      <c r="M12" s="327"/>
      <c r="N12" s="327"/>
    </row>
    <row r="13" spans="1:15" s="321" customFormat="1" ht="63">
      <c r="A13" s="111">
        <v>7</v>
      </c>
      <c r="B13" s="209" t="str">
        <f>'2'!B14</f>
        <v xml:space="preserve">Муниципальное общеобразовательное 
учреждение средняя общеобразовательная школа № 8
</v>
      </c>
      <c r="C13" s="323" t="s">
        <v>570</v>
      </c>
      <c r="D13" s="323" t="s">
        <v>570</v>
      </c>
      <c r="E13" s="323" t="s">
        <v>571</v>
      </c>
      <c r="F13" s="323">
        <v>137.06417999999999</v>
      </c>
      <c r="G13" s="324" t="s">
        <v>572</v>
      </c>
      <c r="H13" s="345" t="s">
        <v>573</v>
      </c>
      <c r="I13" s="346" t="s">
        <v>574</v>
      </c>
      <c r="J13" s="327">
        <v>1</v>
      </c>
      <c r="K13" s="327">
        <v>0</v>
      </c>
      <c r="L13" s="327">
        <v>0</v>
      </c>
      <c r="M13" s="327">
        <v>0</v>
      </c>
      <c r="N13" s="327">
        <v>0</v>
      </c>
    </row>
    <row r="14" spans="1:15" s="321" customFormat="1" ht="47.25">
      <c r="A14" s="111">
        <v>8</v>
      </c>
      <c r="B14" s="209" t="str">
        <f>'2'!B15</f>
        <v xml:space="preserve">Муниципальное общеобразовательное 
учреждение гимназия № 9
</v>
      </c>
      <c r="C14" s="323" t="s">
        <v>575</v>
      </c>
      <c r="D14" s="323" t="s">
        <v>363</v>
      </c>
      <c r="E14" s="323">
        <v>50.540619999999997</v>
      </c>
      <c r="F14" s="323">
        <v>137.01097999999999</v>
      </c>
      <c r="G14" s="324" t="s">
        <v>576</v>
      </c>
      <c r="H14" s="325" t="s">
        <v>577</v>
      </c>
      <c r="I14" s="326" t="s">
        <v>578</v>
      </c>
      <c r="J14" s="327">
        <v>1</v>
      </c>
      <c r="K14" s="327">
        <v>0</v>
      </c>
      <c r="L14" s="327">
        <v>0</v>
      </c>
      <c r="M14" s="327">
        <v>0</v>
      </c>
      <c r="N14" s="327">
        <v>0</v>
      </c>
    </row>
    <row r="15" spans="1:15" s="321" customFormat="1" ht="63">
      <c r="A15" s="111">
        <v>9</v>
      </c>
      <c r="B15" s="209" t="str">
        <f>'2'!B16</f>
        <v xml:space="preserve">Муниципальное общеобразовательное 
учреждение средняя общеобразовательная школа № 13
</v>
      </c>
      <c r="C15" s="323" t="s">
        <v>579</v>
      </c>
      <c r="D15" s="323" t="s">
        <v>580</v>
      </c>
      <c r="E15" s="323"/>
      <c r="F15" s="323"/>
      <c r="G15" s="347"/>
      <c r="H15" s="348"/>
      <c r="I15" s="326"/>
      <c r="J15" s="327"/>
      <c r="K15" s="327"/>
      <c r="L15" s="327"/>
      <c r="M15" s="327"/>
      <c r="N15" s="327"/>
    </row>
    <row r="16" spans="1:15" s="321" customFormat="1" ht="63">
      <c r="A16" s="111">
        <v>10</v>
      </c>
      <c r="B16" s="209" t="str">
        <f>'2'!B17</f>
        <v xml:space="preserve">Муниципальное общеобразовательное
учреждение средняя общеобразовательная школа № 14
</v>
      </c>
      <c r="C16" s="323" t="s">
        <v>581</v>
      </c>
      <c r="D16" s="323" t="s">
        <v>581</v>
      </c>
      <c r="E16" s="329" t="s">
        <v>582</v>
      </c>
      <c r="F16" s="329" t="s">
        <v>583</v>
      </c>
      <c r="G16" s="349" t="s">
        <v>584</v>
      </c>
      <c r="H16" s="350" t="s">
        <v>585</v>
      </c>
      <c r="I16" s="326" t="s">
        <v>586</v>
      </c>
      <c r="J16" s="327">
        <v>1</v>
      </c>
      <c r="K16" s="327"/>
      <c r="L16" s="327"/>
      <c r="M16" s="327">
        <v>11</v>
      </c>
      <c r="N16" s="327"/>
    </row>
    <row r="17" spans="1:14" s="321" customFormat="1" ht="63">
      <c r="A17" s="111">
        <v>11</v>
      </c>
      <c r="B17" s="209" t="str">
        <f>'2'!B18</f>
        <v xml:space="preserve">Муниципальное общеобразовательное 
учреждение средняя общеобразовательная школа № 15
</v>
      </c>
      <c r="C17" s="323" t="s">
        <v>371</v>
      </c>
      <c r="D17" s="323" t="s">
        <v>371</v>
      </c>
      <c r="E17" s="323">
        <v>50.546900000000001</v>
      </c>
      <c r="F17" s="323">
        <v>136.98480000000001</v>
      </c>
      <c r="G17" s="324" t="s">
        <v>587</v>
      </c>
      <c r="H17" s="325" t="s">
        <v>588</v>
      </c>
      <c r="I17" s="326" t="s">
        <v>589</v>
      </c>
      <c r="J17" s="327">
        <v>1</v>
      </c>
      <c r="K17" s="327">
        <v>0</v>
      </c>
      <c r="L17" s="327">
        <v>0</v>
      </c>
      <c r="M17" s="327">
        <v>0</v>
      </c>
      <c r="N17" s="327">
        <v>12.6</v>
      </c>
    </row>
    <row r="18" spans="1:14" s="321" customFormat="1" ht="78.75">
      <c r="A18" s="111">
        <v>12</v>
      </c>
      <c r="B18" s="209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323" t="s">
        <v>590</v>
      </c>
      <c r="D18" s="323" t="s">
        <v>590</v>
      </c>
      <c r="E18" s="323" t="s">
        <v>591</v>
      </c>
      <c r="F18" s="351" t="s">
        <v>592</v>
      </c>
      <c r="G18" s="324" t="s">
        <v>593</v>
      </c>
      <c r="H18" s="352" t="s">
        <v>594</v>
      </c>
      <c r="I18" s="326" t="s">
        <v>552</v>
      </c>
      <c r="J18" s="327">
        <v>1</v>
      </c>
      <c r="K18" s="327">
        <v>0</v>
      </c>
      <c r="L18" s="327">
        <v>0</v>
      </c>
      <c r="M18" s="327">
        <v>0</v>
      </c>
      <c r="N18" s="327">
        <v>0</v>
      </c>
    </row>
    <row r="19" spans="1:14" s="321" customFormat="1" ht="78.75">
      <c r="A19" s="111">
        <v>13</v>
      </c>
      <c r="B19" s="209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338" t="s">
        <v>375</v>
      </c>
      <c r="D19" s="338" t="s">
        <v>595</v>
      </c>
      <c r="E19" s="351"/>
      <c r="F19" s="351"/>
      <c r="G19" s="324"/>
      <c r="H19" s="325"/>
      <c r="I19" s="326"/>
      <c r="J19" s="327"/>
      <c r="K19" s="327"/>
      <c r="L19" s="327"/>
      <c r="M19" s="327"/>
      <c r="N19" s="327"/>
    </row>
    <row r="20" spans="1:14" s="321" customFormat="1" ht="63">
      <c r="A20" s="111">
        <v>14</v>
      </c>
      <c r="B20" s="209" t="str">
        <f>'2'!B21</f>
        <v xml:space="preserve">Муниципальное общеобразовательное 
учреждение средняя общеобразовательная школа № 19
</v>
      </c>
      <c r="C20" s="323" t="s">
        <v>596</v>
      </c>
      <c r="D20" s="323" t="s">
        <v>596</v>
      </c>
      <c r="E20" s="323" t="s">
        <v>597</v>
      </c>
      <c r="F20" s="323" t="s">
        <v>598</v>
      </c>
      <c r="G20" s="324" t="s">
        <v>599</v>
      </c>
      <c r="H20" s="326" t="s">
        <v>600</v>
      </c>
      <c r="I20" s="326" t="s">
        <v>601</v>
      </c>
      <c r="J20" s="327">
        <v>1</v>
      </c>
      <c r="K20" s="327">
        <v>0</v>
      </c>
      <c r="L20" s="327">
        <v>0</v>
      </c>
      <c r="M20" s="327">
        <v>0</v>
      </c>
      <c r="N20" s="327">
        <v>0</v>
      </c>
    </row>
    <row r="21" spans="1:14" s="321" customFormat="1" ht="63">
      <c r="A21" s="111">
        <v>15</v>
      </c>
      <c r="B21" s="209" t="str">
        <f>'2'!B22</f>
        <v xml:space="preserve">Муниципальное общеобразовательное 
учреждение средняя школа с кадетскими классами № 22
</v>
      </c>
      <c r="C21" s="323" t="s">
        <v>602</v>
      </c>
      <c r="D21" s="351" t="s">
        <v>602</v>
      </c>
      <c r="E21" s="323" t="s">
        <v>603</v>
      </c>
      <c r="F21" s="323" t="s">
        <v>604</v>
      </c>
      <c r="G21" s="324" t="s">
        <v>605</v>
      </c>
      <c r="H21" s="353" t="s">
        <v>606</v>
      </c>
      <c r="I21" s="354" t="s">
        <v>607</v>
      </c>
      <c r="J21" s="327">
        <v>1</v>
      </c>
      <c r="K21" s="327">
        <v>0</v>
      </c>
      <c r="L21" s="327">
        <v>0</v>
      </c>
      <c r="M21" s="327">
        <v>0</v>
      </c>
      <c r="N21" s="327">
        <v>0</v>
      </c>
    </row>
    <row r="22" spans="1:14" s="321" customFormat="1" ht="78.75">
      <c r="A22" s="111">
        <v>16</v>
      </c>
      <c r="B22" s="209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323" t="s">
        <v>608</v>
      </c>
      <c r="D22" s="355" t="s">
        <v>608</v>
      </c>
      <c r="E22" s="329" t="s">
        <v>609</v>
      </c>
      <c r="F22" s="329" t="s">
        <v>610</v>
      </c>
      <c r="G22" s="356" t="s">
        <v>611</v>
      </c>
      <c r="H22" s="357" t="s">
        <v>612</v>
      </c>
      <c r="I22" s="326" t="s">
        <v>613</v>
      </c>
      <c r="J22" s="358">
        <v>1</v>
      </c>
      <c r="K22" s="358">
        <v>0</v>
      </c>
      <c r="L22" s="358">
        <v>0</v>
      </c>
      <c r="M22" s="358">
        <v>0</v>
      </c>
      <c r="N22" s="358">
        <v>0</v>
      </c>
    </row>
    <row r="23" spans="1:14" s="321" customFormat="1" ht="63">
      <c r="A23" s="111">
        <v>17</v>
      </c>
      <c r="B23" s="209" t="str">
        <f>'2'!B24</f>
        <v xml:space="preserve">Муниципальное общеобразовательное 
учреждение средняя общеобразовательная школа № 24
</v>
      </c>
      <c r="C23" s="323" t="s">
        <v>614</v>
      </c>
      <c r="D23" s="323" t="s">
        <v>614</v>
      </c>
      <c r="E23" s="323" t="s">
        <v>615</v>
      </c>
      <c r="F23" s="329" t="s">
        <v>616</v>
      </c>
      <c r="G23" s="343" t="s">
        <v>617</v>
      </c>
      <c r="H23" s="339" t="s">
        <v>618</v>
      </c>
      <c r="I23" s="326" t="s">
        <v>619</v>
      </c>
      <c r="J23" s="327">
        <v>1</v>
      </c>
      <c r="K23" s="327">
        <v>0</v>
      </c>
      <c r="L23" s="327">
        <v>0</v>
      </c>
      <c r="M23" s="327">
        <v>0</v>
      </c>
      <c r="N23" s="327">
        <v>0</v>
      </c>
    </row>
    <row r="24" spans="1:14" s="321" customFormat="1" ht="63">
      <c r="A24" s="111">
        <v>18</v>
      </c>
      <c r="B24" s="209" t="str">
        <f>'2'!B25</f>
        <v xml:space="preserve">Муниципальное общеобразовательное 
учреждение средняя общеобразовательная школа № 27
</v>
      </c>
      <c r="C24" s="323" t="s">
        <v>620</v>
      </c>
      <c r="D24" s="351" t="s">
        <v>620</v>
      </c>
      <c r="E24" s="359"/>
      <c r="F24" s="323"/>
      <c r="G24" s="344"/>
      <c r="H24" s="325"/>
      <c r="I24" s="326"/>
      <c r="J24" s="327"/>
      <c r="K24" s="327"/>
      <c r="L24" s="327"/>
      <c r="M24" s="327"/>
      <c r="N24" s="327"/>
    </row>
    <row r="25" spans="1:14" s="321" customFormat="1" ht="63">
      <c r="A25" s="111">
        <v>19</v>
      </c>
      <c r="B25" s="209" t="str">
        <f>'2'!B26</f>
        <v xml:space="preserve">Муниципальное общеобразовательное 
учреждение средняя общеобразовательная школа № 28
</v>
      </c>
      <c r="C25" s="323" t="s">
        <v>621</v>
      </c>
      <c r="D25" s="323" t="s">
        <v>622</v>
      </c>
      <c r="E25" s="323">
        <v>50.575763000000002</v>
      </c>
      <c r="F25" s="323">
        <v>136.930846</v>
      </c>
      <c r="G25" s="324" t="s">
        <v>623</v>
      </c>
      <c r="H25" s="325" t="s">
        <v>624</v>
      </c>
      <c r="I25" s="326" t="s">
        <v>625</v>
      </c>
      <c r="J25" s="327">
        <v>1</v>
      </c>
      <c r="K25" s="327">
        <v>0</v>
      </c>
      <c r="L25" s="327">
        <v>0</v>
      </c>
      <c r="M25" s="327">
        <v>0</v>
      </c>
      <c r="N25" s="327">
        <v>0</v>
      </c>
    </row>
    <row r="26" spans="1:14" s="321" customFormat="1" ht="63">
      <c r="A26" s="111">
        <v>20</v>
      </c>
      <c r="B26" s="209" t="str">
        <f>'2'!B27</f>
        <v xml:space="preserve">Муниципальное общеобразовательное 
учреждение средняя общеобразовательная школа № 30
</v>
      </c>
      <c r="C26" s="323" t="s">
        <v>392</v>
      </c>
      <c r="D26" s="323" t="s">
        <v>392</v>
      </c>
      <c r="E26" s="351" t="s">
        <v>626</v>
      </c>
      <c r="F26" s="351" t="s">
        <v>627</v>
      </c>
      <c r="G26" s="324" t="s">
        <v>628</v>
      </c>
      <c r="H26" s="325" t="s">
        <v>629</v>
      </c>
      <c r="I26" s="326"/>
      <c r="J26" s="327">
        <v>1</v>
      </c>
      <c r="K26" s="327">
        <v>0</v>
      </c>
      <c r="L26" s="327">
        <v>0</v>
      </c>
      <c r="M26" s="327">
        <v>0</v>
      </c>
      <c r="N26" s="327">
        <v>0</v>
      </c>
    </row>
    <row r="27" spans="1:14" s="321" customFormat="1" ht="63">
      <c r="A27" s="111">
        <v>21</v>
      </c>
      <c r="B27" s="209" t="str">
        <f>'2'!B28</f>
        <v xml:space="preserve">Муниципальное общеобразовательное 
учреждение средняя общеобразовательная школа № 31
</v>
      </c>
      <c r="C27" s="323" t="s">
        <v>630</v>
      </c>
      <c r="D27" s="351" t="s">
        <v>630</v>
      </c>
      <c r="E27" s="351" t="s">
        <v>631</v>
      </c>
      <c r="F27" s="351" t="s">
        <v>632</v>
      </c>
      <c r="G27" s="344" t="s">
        <v>633</v>
      </c>
      <c r="H27" s="325" t="s">
        <v>634</v>
      </c>
      <c r="I27" s="326" t="s">
        <v>607</v>
      </c>
      <c r="J27" s="327">
        <v>1</v>
      </c>
      <c r="K27" s="327">
        <v>0</v>
      </c>
      <c r="L27" s="327">
        <v>0</v>
      </c>
      <c r="M27" s="327">
        <v>0</v>
      </c>
      <c r="N27" s="327">
        <v>0</v>
      </c>
    </row>
    <row r="28" spans="1:14" s="321" customFormat="1" ht="63">
      <c r="A28" s="111">
        <v>22</v>
      </c>
      <c r="B28" s="209" t="str">
        <f>'2'!B29</f>
        <v xml:space="preserve">Муниципальное общеобразовательное 
учреждение средняя общеобразовательная школа № 32
</v>
      </c>
      <c r="C28" s="360" t="s">
        <v>635</v>
      </c>
      <c r="D28" s="360" t="s">
        <v>635</v>
      </c>
      <c r="E28" s="323" t="s">
        <v>636</v>
      </c>
      <c r="F28" s="355" t="s">
        <v>637</v>
      </c>
      <c r="G28" s="324" t="s">
        <v>638</v>
      </c>
      <c r="H28" s="361" t="s">
        <v>639</v>
      </c>
      <c r="I28" s="326" t="s">
        <v>640</v>
      </c>
      <c r="J28" s="292">
        <v>1</v>
      </c>
      <c r="K28" s="327">
        <v>0</v>
      </c>
      <c r="L28" s="327">
        <v>0</v>
      </c>
      <c r="M28" s="327">
        <v>8.1999999999999993</v>
      </c>
      <c r="N28" s="327">
        <v>0</v>
      </c>
    </row>
    <row r="29" spans="1:14" s="321" customFormat="1" ht="47.25">
      <c r="A29" s="111">
        <v>23</v>
      </c>
      <c r="B29" s="209" t="str">
        <f>'2'!B30</f>
        <v xml:space="preserve">Муниципальное общеобразовательное 
учреждение Лицей № 33
</v>
      </c>
      <c r="C29" s="362" t="s">
        <v>397</v>
      </c>
      <c r="D29" s="362" t="s">
        <v>397</v>
      </c>
      <c r="E29" s="363" t="s">
        <v>641</v>
      </c>
      <c r="F29" s="364" t="s">
        <v>642</v>
      </c>
      <c r="G29" s="365" t="s">
        <v>643</v>
      </c>
      <c r="H29" s="366" t="s">
        <v>644</v>
      </c>
      <c r="I29" s="367" t="s">
        <v>640</v>
      </c>
      <c r="J29" s="368">
        <v>1</v>
      </c>
      <c r="K29" s="327">
        <v>9.73</v>
      </c>
      <c r="L29" s="327"/>
      <c r="M29" s="327"/>
      <c r="N29" s="327"/>
    </row>
    <row r="30" spans="1:14" s="321" customFormat="1" ht="63">
      <c r="A30" s="111">
        <v>24</v>
      </c>
      <c r="B30" s="209" t="str">
        <f>'2'!B31</f>
        <v xml:space="preserve">Муниципальное общеобразовательное 
учреждение средняя общеобразовательная школа № 34
</v>
      </c>
      <c r="C30" s="323" t="s">
        <v>400</v>
      </c>
      <c r="D30" s="323" t="s">
        <v>400</v>
      </c>
      <c r="E30" s="323" t="s">
        <v>645</v>
      </c>
      <c r="F30" s="323" t="s">
        <v>646</v>
      </c>
      <c r="G30" s="369" t="s">
        <v>647</v>
      </c>
      <c r="H30" s="370" t="s">
        <v>648</v>
      </c>
      <c r="I30" s="326" t="s">
        <v>649</v>
      </c>
      <c r="J30" s="327">
        <v>1</v>
      </c>
      <c r="K30" s="327">
        <v>0</v>
      </c>
      <c r="L30" s="327">
        <v>0</v>
      </c>
      <c r="M30" s="327">
        <v>0</v>
      </c>
      <c r="N30" s="327">
        <v>0</v>
      </c>
    </row>
    <row r="31" spans="1:14" s="321" customFormat="1" ht="78.75">
      <c r="A31" s="111">
        <v>25</v>
      </c>
      <c r="B31" s="209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323" t="s">
        <v>650</v>
      </c>
      <c r="D31" s="323" t="s">
        <v>650</v>
      </c>
      <c r="E31" s="323" t="s">
        <v>651</v>
      </c>
      <c r="F31" s="323" t="s">
        <v>652</v>
      </c>
      <c r="G31" s="324" t="s">
        <v>653</v>
      </c>
      <c r="H31" s="325" t="s">
        <v>12</v>
      </c>
      <c r="I31" s="326" t="s">
        <v>654</v>
      </c>
      <c r="J31" s="327">
        <v>1</v>
      </c>
      <c r="K31" s="327">
        <v>8.3000000000000007</v>
      </c>
      <c r="L31" s="327">
        <v>0</v>
      </c>
      <c r="M31" s="327">
        <v>0</v>
      </c>
      <c r="N31" s="327">
        <v>0</v>
      </c>
    </row>
    <row r="32" spans="1:14" s="321" customFormat="1" ht="63">
      <c r="A32" s="111">
        <v>26</v>
      </c>
      <c r="B32" s="209" t="str">
        <f>'2'!B33</f>
        <v xml:space="preserve">Муниципальное общеобразовательное 
учреждение средняя общеобразовательная школа № 36
</v>
      </c>
      <c r="C32" s="351" t="s">
        <v>404</v>
      </c>
      <c r="D32" s="351" t="s">
        <v>404</v>
      </c>
      <c r="E32" s="323"/>
      <c r="F32" s="323"/>
      <c r="G32" s="324"/>
      <c r="H32" s="325"/>
      <c r="I32" s="326"/>
      <c r="J32" s="327"/>
      <c r="K32" s="327"/>
      <c r="L32" s="327"/>
      <c r="M32" s="327"/>
      <c r="N32" s="327"/>
    </row>
    <row r="33" spans="1:14" s="321" customFormat="1" ht="63">
      <c r="A33" s="111">
        <v>27</v>
      </c>
      <c r="B33" s="209" t="str">
        <f>'2'!B34</f>
        <v xml:space="preserve">Муниципальное общеобразовательное 
учреждение средняя общеобразовательная школа № 37
</v>
      </c>
      <c r="C33" s="323" t="s">
        <v>406</v>
      </c>
      <c r="D33" s="323" t="s">
        <v>406</v>
      </c>
      <c r="E33" s="322" t="s">
        <v>655</v>
      </c>
      <c r="F33" s="329" t="s">
        <v>656</v>
      </c>
      <c r="G33" s="324" t="s">
        <v>657</v>
      </c>
      <c r="H33" s="325" t="s">
        <v>658</v>
      </c>
      <c r="I33" s="326" t="s">
        <v>659</v>
      </c>
      <c r="J33" s="327">
        <v>1</v>
      </c>
      <c r="K33" s="327">
        <v>0</v>
      </c>
      <c r="L33" s="327">
        <v>0</v>
      </c>
      <c r="M33" s="327">
        <v>0</v>
      </c>
      <c r="N33" s="327">
        <v>7.9</v>
      </c>
    </row>
    <row r="34" spans="1:14" s="321" customFormat="1" ht="63">
      <c r="A34" s="111">
        <v>28</v>
      </c>
      <c r="B34" s="209" t="str">
        <f>'2'!B35</f>
        <v xml:space="preserve">Муниципальное общеобразовательное 
учреждение средняя общеобразовательная школа № 38
</v>
      </c>
      <c r="C34" s="323" t="s">
        <v>660</v>
      </c>
      <c r="D34" s="323" t="s">
        <v>661</v>
      </c>
      <c r="E34" s="323" t="s">
        <v>662</v>
      </c>
      <c r="F34" s="323" t="s">
        <v>663</v>
      </c>
      <c r="G34" s="324" t="s">
        <v>664</v>
      </c>
      <c r="H34" s="371" t="s">
        <v>665</v>
      </c>
      <c r="I34" s="326" t="s">
        <v>574</v>
      </c>
      <c r="J34" s="327">
        <v>1</v>
      </c>
      <c r="K34" s="327">
        <v>0</v>
      </c>
      <c r="L34" s="327">
        <v>0</v>
      </c>
      <c r="M34" s="327">
        <v>0</v>
      </c>
      <c r="N34" s="327">
        <v>0</v>
      </c>
    </row>
    <row r="35" spans="1:14" s="321" customFormat="1" ht="63">
      <c r="A35" s="111">
        <v>29</v>
      </c>
      <c r="B35" s="209" t="str">
        <f>'2'!B36</f>
        <v xml:space="preserve">Муниципальное общеобразовательное 
учреждение средняя общеобразовательная школа № 42
</v>
      </c>
      <c r="C35" s="372" t="s">
        <v>666</v>
      </c>
      <c r="D35" s="372" t="s">
        <v>666</v>
      </c>
      <c r="E35" s="323"/>
      <c r="F35" s="323"/>
      <c r="G35" s="324"/>
      <c r="H35" s="325"/>
      <c r="I35" s="326"/>
      <c r="J35" s="327"/>
      <c r="K35" s="327"/>
      <c r="L35" s="327"/>
      <c r="M35" s="327"/>
      <c r="N35" s="327"/>
    </row>
    <row r="36" spans="1:14" s="321" customFormat="1" ht="47.25">
      <c r="A36" s="111">
        <v>30</v>
      </c>
      <c r="B36" s="209" t="str">
        <f>'2'!B37</f>
        <v xml:space="preserve">Муниципальное общеобразовательное 
учреждение гимназия № 45
</v>
      </c>
      <c r="C36" s="323" t="s">
        <v>411</v>
      </c>
      <c r="D36" s="355" t="s">
        <v>411</v>
      </c>
      <c r="E36" s="355"/>
      <c r="F36" s="355"/>
      <c r="G36" s="324"/>
      <c r="H36" s="325"/>
      <c r="I36" s="326"/>
      <c r="J36" s="327"/>
      <c r="K36" s="327"/>
      <c r="L36" s="327"/>
      <c r="M36" s="327"/>
      <c r="N36" s="327"/>
    </row>
    <row r="37" spans="1:14" s="321" customFormat="1" ht="63">
      <c r="A37" s="111">
        <v>31</v>
      </c>
      <c r="B37" s="209" t="str">
        <f>'2'!B38</f>
        <v xml:space="preserve">Муниципальное общеобразовательное 
учреждение средняя общеобразовательная школа № 50
</v>
      </c>
      <c r="C37" s="323" t="s">
        <v>667</v>
      </c>
      <c r="D37" s="323" t="s">
        <v>667</v>
      </c>
      <c r="E37" s="322" t="s">
        <v>668</v>
      </c>
      <c r="F37" s="329" t="s">
        <v>669</v>
      </c>
      <c r="G37" s="356" t="s">
        <v>670</v>
      </c>
      <c r="H37" s="373" t="s">
        <v>671</v>
      </c>
      <c r="I37" s="374" t="s">
        <v>589</v>
      </c>
      <c r="J37" s="335">
        <v>1</v>
      </c>
      <c r="K37" s="335">
        <v>0</v>
      </c>
      <c r="L37" s="335">
        <v>0</v>
      </c>
      <c r="M37" s="335">
        <v>0</v>
      </c>
      <c r="N37" s="335">
        <v>0</v>
      </c>
    </row>
    <row r="38" spans="1:14" s="321" customFormat="1" ht="63">
      <c r="A38" s="111">
        <v>32</v>
      </c>
      <c r="B38" s="209" t="str">
        <f>'2'!B39</f>
        <v xml:space="preserve">Муниципальное общеобразовательное 
учреждение средняя общеобразовательная школа № 51
</v>
      </c>
      <c r="C38" s="323" t="s">
        <v>672</v>
      </c>
      <c r="D38" s="351" t="s">
        <v>672</v>
      </c>
      <c r="E38" s="323"/>
      <c r="F38" s="323"/>
      <c r="G38" s="324"/>
      <c r="H38" s="326"/>
      <c r="I38" s="326"/>
      <c r="J38" s="327"/>
      <c r="K38" s="327"/>
      <c r="L38" s="327"/>
      <c r="M38" s="327"/>
      <c r="N38" s="327"/>
    </row>
    <row r="39" spans="1:14" s="321" customFormat="1" ht="63">
      <c r="A39" s="111">
        <v>33</v>
      </c>
      <c r="B39" s="209" t="str">
        <f>'2'!B40</f>
        <v xml:space="preserve">Муниципальное общеобразовательное 
учреждение средняя общеобразовательная школа № 53
</v>
      </c>
      <c r="C39" s="323" t="s">
        <v>673</v>
      </c>
      <c r="D39" s="323" t="s">
        <v>673</v>
      </c>
      <c r="E39" s="323" t="s">
        <v>674</v>
      </c>
      <c r="F39" s="323" t="s">
        <v>675</v>
      </c>
      <c r="G39" s="375" t="s">
        <v>676</v>
      </c>
      <c r="H39" s="325" t="s">
        <v>677</v>
      </c>
      <c r="I39" s="326" t="s">
        <v>574</v>
      </c>
      <c r="J39" s="327">
        <v>1</v>
      </c>
      <c r="K39" s="327">
        <v>0</v>
      </c>
      <c r="L39" s="327">
        <v>0</v>
      </c>
      <c r="M39" s="327">
        <v>0</v>
      </c>
      <c r="N39" s="327">
        <v>0</v>
      </c>
    </row>
    <row r="40" spans="1:14" ht="63">
      <c r="A40" s="111">
        <v>34</v>
      </c>
      <c r="B40" s="209" t="str">
        <f>'2'!B41</f>
        <v xml:space="preserve">Муниципальное общеобразовательное 
учреждение средняя общеобразовательная школа № 62
</v>
      </c>
      <c r="C40" s="376" t="s">
        <v>427</v>
      </c>
      <c r="D40" s="377" t="s">
        <v>427</v>
      </c>
      <c r="E40" s="377">
        <v>50.46311</v>
      </c>
      <c r="F40" s="89">
        <v>136.89662999999999</v>
      </c>
      <c r="G40" s="378" t="s">
        <v>678</v>
      </c>
      <c r="H40" s="379" t="s">
        <v>679</v>
      </c>
      <c r="I40" s="380" t="s">
        <v>680</v>
      </c>
      <c r="J40" s="306" t="s">
        <v>288</v>
      </c>
      <c r="K40" s="306"/>
      <c r="L40" s="306"/>
      <c r="M40" s="306"/>
      <c r="N40" s="306"/>
    </row>
    <row r="41" spans="1:14" ht="63">
      <c r="A41" s="111">
        <v>35</v>
      </c>
      <c r="B41" s="381" t="str">
        <f>'2'!B42</f>
        <v xml:space="preserve">Муниципальное бюджетное общеобразовательное 
учреждение лицей № 1
</v>
      </c>
      <c r="C41" s="382" t="s">
        <v>681</v>
      </c>
      <c r="D41" s="382" t="s">
        <v>682</v>
      </c>
      <c r="E41" s="383" t="s">
        <v>683</v>
      </c>
      <c r="F41" s="384" t="s">
        <v>684</v>
      </c>
      <c r="G41" s="385" t="s">
        <v>685</v>
      </c>
      <c r="H41" s="379" t="s">
        <v>686</v>
      </c>
      <c r="I41" s="380"/>
      <c r="J41" s="306"/>
      <c r="K41" s="306"/>
      <c r="L41" s="306"/>
      <c r="M41" s="306"/>
      <c r="N41" s="306"/>
    </row>
    <row r="42" spans="1:14" ht="63">
      <c r="A42" s="111">
        <v>36</v>
      </c>
      <c r="B42" s="209" t="str">
        <f>'2'!B43</f>
        <v xml:space="preserve">Муниципальное общеобразовательное учреждение "Инженерная школа города Комсомольска-на-Амуре"
</v>
      </c>
      <c r="C42" s="386" t="s">
        <v>687</v>
      </c>
      <c r="D42" s="386" t="s">
        <v>687</v>
      </c>
      <c r="E42" s="387">
        <v>50.34496</v>
      </c>
      <c r="F42" s="388">
        <v>137.03207</v>
      </c>
      <c r="G42" s="389" t="s">
        <v>688</v>
      </c>
      <c r="H42" s="379" t="s">
        <v>689</v>
      </c>
      <c r="I42" s="380" t="s">
        <v>659</v>
      </c>
      <c r="J42" s="306" t="s">
        <v>288</v>
      </c>
      <c r="K42" s="306">
        <v>0</v>
      </c>
      <c r="L42" s="306">
        <v>0</v>
      </c>
      <c r="M42" s="306">
        <v>0</v>
      </c>
      <c r="N42" s="306">
        <v>0</v>
      </c>
    </row>
    <row r="43" spans="1:14" ht="15.75">
      <c r="A43" s="37"/>
      <c r="B43" s="90" t="str">
        <f>'2'!B44</f>
        <v>Основного общего образования</v>
      </c>
      <c r="C43" s="90"/>
      <c r="D43" s="90"/>
      <c r="E43" s="90"/>
      <c r="F43" s="90"/>
      <c r="G43" s="319"/>
      <c r="H43" s="320"/>
      <c r="I43" s="320"/>
      <c r="J43" s="290"/>
      <c r="K43" s="290"/>
      <c r="L43" s="290"/>
      <c r="M43" s="290"/>
      <c r="N43" s="290"/>
    </row>
    <row r="44" spans="1:14" ht="47.25">
      <c r="A44" s="88">
        <v>37</v>
      </c>
      <c r="B44" s="209" t="str">
        <f>'2'!B45</f>
        <v>Муниципальное общеобразовательное 
учреждение основная общеобразовательная школа № 29</v>
      </c>
      <c r="C44" s="390" t="s">
        <v>435</v>
      </c>
      <c r="D44" s="390" t="s">
        <v>435</v>
      </c>
      <c r="E44" s="391"/>
      <c r="F44" s="391"/>
      <c r="G44" s="392"/>
      <c r="H44" s="393"/>
      <c r="I44" s="394"/>
      <c r="J44" s="395"/>
      <c r="K44" s="395"/>
      <c r="L44" s="395"/>
      <c r="M44" s="395"/>
      <c r="N44" s="395"/>
    </row>
    <row r="45" spans="1:14" ht="15.75">
      <c r="A45" s="37"/>
      <c r="B45" s="90" t="str">
        <f>'2'!B46</f>
        <v>Начального общего образования</v>
      </c>
      <c r="C45" s="90"/>
      <c r="D45" s="90"/>
      <c r="E45" s="90"/>
      <c r="F45" s="90"/>
      <c r="G45" s="319"/>
      <c r="H45" s="320"/>
      <c r="I45" s="320"/>
      <c r="J45" s="290"/>
      <c r="K45" s="290"/>
      <c r="L45" s="290"/>
      <c r="M45" s="290"/>
      <c r="N45" s="290"/>
    </row>
    <row r="46" spans="1:14" ht="15.75">
      <c r="A46" s="88"/>
      <c r="B46" s="89">
        <f>'2'!B47</f>
        <v>0</v>
      </c>
      <c r="C46" s="89"/>
      <c r="D46" s="89"/>
      <c r="E46" s="89"/>
      <c r="F46" s="89"/>
      <c r="G46" s="396"/>
      <c r="H46" s="380"/>
      <c r="I46" s="380"/>
      <c r="J46" s="306"/>
      <c r="K46" s="306"/>
      <c r="L46" s="306"/>
      <c r="M46" s="306"/>
      <c r="N46" s="306"/>
    </row>
    <row r="47" spans="1:14" ht="15.75">
      <c r="A47" s="88"/>
      <c r="B47" s="89">
        <f>'2'!B48</f>
        <v>0</v>
      </c>
      <c r="C47" s="89"/>
      <c r="D47" s="89"/>
      <c r="E47" s="89"/>
      <c r="F47" s="89"/>
      <c r="G47" s="396"/>
      <c r="H47" s="380"/>
      <c r="I47" s="380"/>
      <c r="J47" s="306"/>
      <c r="K47" s="306"/>
      <c r="L47" s="306"/>
      <c r="M47" s="306"/>
      <c r="N47" s="306"/>
    </row>
    <row r="48" spans="1:14" ht="15.75">
      <c r="A48" s="88"/>
      <c r="B48" s="89">
        <f>'2'!B49</f>
        <v>0</v>
      </c>
      <c r="C48" s="89"/>
      <c r="D48" s="89"/>
      <c r="E48" s="89"/>
      <c r="F48" s="89"/>
      <c r="G48" s="396"/>
      <c r="H48" s="380"/>
      <c r="I48" s="380"/>
      <c r="J48" s="306"/>
      <c r="K48" s="306"/>
      <c r="L48" s="306"/>
      <c r="M48" s="306"/>
      <c r="N48" s="306"/>
    </row>
    <row r="49" spans="1:14" s="397" customFormat="1" ht="33" customHeight="1">
      <c r="A49" s="91"/>
      <c r="B49" s="169" t="str">
        <f>'2'!B50</f>
        <v>ИТОГО в общеобразовательных организациях:</v>
      </c>
      <c r="C49" s="398">
        <f>COUNTA(C40:C48)</f>
        <v>4</v>
      </c>
      <c r="D49" s="398">
        <f>COUNTA(D40:D48)</f>
        <v>4</v>
      </c>
      <c r="E49" s="230"/>
      <c r="F49" s="230"/>
      <c r="G49" s="398">
        <f>COUNTA(G40:G48)</f>
        <v>3</v>
      </c>
      <c r="H49" s="398">
        <f>COUNTA(H40:H48)</f>
        <v>3</v>
      </c>
      <c r="I49" s="230"/>
      <c r="J49" s="398">
        <f>COUNTA(J40:J48)</f>
        <v>2</v>
      </c>
      <c r="K49" s="124">
        <f>SUM(K40:K42,K44:K44,K46:K48)</f>
        <v>0</v>
      </c>
      <c r="L49" s="124">
        <f>SUM(L40:L42,L44:L44,L46:L48)</f>
        <v>0</v>
      </c>
      <c r="M49" s="124">
        <f>SUM(M40:M42,M44:M44,M46:M48)</f>
        <v>0</v>
      </c>
      <c r="N49" s="124">
        <f>SUM(N40:N42,N44:N44,N46:N48)</f>
        <v>0</v>
      </c>
    </row>
    <row r="50" spans="1:14" ht="32.25" customHeight="1">
      <c r="A50" s="94"/>
      <c r="B50" s="90" t="str">
        <f>'2'!B51</f>
        <v>Вечерние (сменные) общеобразовательные организации</v>
      </c>
      <c r="C50" s="310"/>
      <c r="D50" s="310"/>
      <c r="E50" s="90"/>
      <c r="F50" s="90"/>
      <c r="G50" s="310"/>
      <c r="H50" s="310"/>
      <c r="I50" s="310"/>
      <c r="J50" s="310"/>
      <c r="K50" s="310"/>
      <c r="L50" s="310"/>
      <c r="M50" s="310"/>
      <c r="N50" s="310"/>
    </row>
    <row r="51" spans="1:14" ht="15">
      <c r="A51" s="95"/>
      <c r="B51" s="89">
        <f>'2'!B52</f>
        <v>0</v>
      </c>
      <c r="C51" s="311"/>
      <c r="D51" s="311"/>
      <c r="E51" s="89"/>
      <c r="F51" s="89"/>
      <c r="G51" s="311"/>
      <c r="H51" s="311"/>
      <c r="I51" s="311"/>
      <c r="J51" s="306"/>
      <c r="K51" s="311"/>
      <c r="L51" s="311"/>
      <c r="M51" s="311"/>
      <c r="N51" s="311"/>
    </row>
    <row r="52" spans="1:14" ht="15">
      <c r="A52" s="88"/>
      <c r="B52" s="89">
        <f>'2'!B53</f>
        <v>0</v>
      </c>
      <c r="C52" s="311"/>
      <c r="D52" s="311"/>
      <c r="E52" s="89"/>
      <c r="F52" s="89"/>
      <c r="G52" s="311"/>
      <c r="H52" s="311"/>
      <c r="I52" s="311"/>
      <c r="J52" s="306"/>
      <c r="K52" s="311"/>
      <c r="L52" s="311"/>
      <c r="M52" s="311"/>
      <c r="N52" s="311"/>
    </row>
    <row r="53" spans="1:14" ht="15">
      <c r="A53" s="88"/>
      <c r="B53" s="89">
        <f>'2'!B54</f>
        <v>0</v>
      </c>
      <c r="C53" s="311"/>
      <c r="D53" s="311"/>
      <c r="E53" s="89"/>
      <c r="F53" s="89"/>
      <c r="G53" s="311"/>
      <c r="H53" s="311"/>
      <c r="I53" s="311"/>
      <c r="J53" s="306"/>
      <c r="K53" s="311"/>
      <c r="L53" s="311"/>
      <c r="M53" s="311"/>
      <c r="N53" s="311"/>
    </row>
    <row r="54" spans="1:14" ht="34.5" customHeight="1">
      <c r="A54" s="96"/>
      <c r="B54" s="169" t="str">
        <f>'2'!B55</f>
        <v>ИТОГО в вечерних (сменных) общеобразовательных организациях:</v>
      </c>
      <c r="C54" s="398">
        <f>COUNTA(C51:C53)</f>
        <v>0</v>
      </c>
      <c r="D54" s="398">
        <f>COUNTA(D51:D53)</f>
        <v>0</v>
      </c>
      <c r="E54" s="230"/>
      <c r="F54" s="230"/>
      <c r="G54" s="398">
        <f>COUNTA(G51:G53)</f>
        <v>0</v>
      </c>
      <c r="H54" s="398">
        <f>COUNTA(H51:H53)</f>
        <v>0</v>
      </c>
      <c r="I54" s="230"/>
      <c r="J54" s="398">
        <f>COUNTA(J51:J53)</f>
        <v>0</v>
      </c>
      <c r="K54" s="124">
        <f>SUM(K51:K53)</f>
        <v>0</v>
      </c>
      <c r="L54" s="124">
        <f>SUM(L51:L53)</f>
        <v>0</v>
      </c>
      <c r="M54" s="124">
        <f>SUM(M51:M53)</f>
        <v>0</v>
      </c>
      <c r="N54" s="124">
        <f>SUM(N51:N53)</f>
        <v>0</v>
      </c>
    </row>
    <row r="55" spans="1:14" s="399" customFormat="1" ht="15.75">
      <c r="A55" s="97"/>
      <c r="B55" s="169" t="str">
        <f>'2'!B56</f>
        <v>ВСЕГО:</v>
      </c>
      <c r="C55" s="400">
        <f>C54+C49</f>
        <v>4</v>
      </c>
      <c r="D55" s="400">
        <f>D54+D49</f>
        <v>4</v>
      </c>
      <c r="E55" s="230"/>
      <c r="F55" s="230"/>
      <c r="G55" s="400">
        <f>G54+G49</f>
        <v>3</v>
      </c>
      <c r="H55" s="400">
        <f>H54+H49</f>
        <v>3</v>
      </c>
      <c r="I55" s="230"/>
      <c r="J55" s="400">
        <f>J54+J49</f>
        <v>2</v>
      </c>
      <c r="K55" s="124">
        <f>SUM(K49,K54)</f>
        <v>0</v>
      </c>
      <c r="L55" s="124">
        <f>SUM(L49,L54)</f>
        <v>0</v>
      </c>
      <c r="M55" s="124">
        <f>SUM(M49,M54)</f>
        <v>0</v>
      </c>
      <c r="N55" s="124">
        <f>SUM(N49,N54)</f>
        <v>0</v>
      </c>
    </row>
    <row r="56" spans="1:1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318"/>
    </row>
    <row r="57" spans="1:14" ht="15.75">
      <c r="A57" s="101" t="s">
        <v>128</v>
      </c>
      <c r="B57" s="23"/>
      <c r="C57" s="23"/>
      <c r="D57" s="23"/>
      <c r="E57" s="23"/>
      <c r="F57" s="23"/>
      <c r="G57" s="23"/>
      <c r="H57" s="23"/>
      <c r="I57" s="23"/>
      <c r="J57" s="23"/>
      <c r="K57" s="318"/>
    </row>
    <row r="58" spans="1:14" ht="36" customHeight="1">
      <c r="A58" s="566" t="s">
        <v>690</v>
      </c>
      <c r="B58" s="566"/>
      <c r="C58" s="566"/>
      <c r="D58" s="566"/>
      <c r="E58" s="566"/>
      <c r="F58" s="566"/>
      <c r="G58" s="566"/>
      <c r="H58" s="566"/>
      <c r="I58" s="566"/>
      <c r="J58" s="566"/>
      <c r="K58" s="566"/>
      <c r="L58" s="566"/>
      <c r="M58" s="566"/>
      <c r="N58" s="566"/>
    </row>
    <row r="59" spans="1:14" ht="59.25" customHeight="1">
      <c r="A59" s="566" t="s">
        <v>691</v>
      </c>
      <c r="B59" s="566"/>
      <c r="C59" s="566"/>
      <c r="D59" s="566"/>
      <c r="E59" s="566"/>
      <c r="F59" s="566"/>
      <c r="G59" s="566"/>
      <c r="H59" s="566"/>
      <c r="I59" s="566"/>
      <c r="J59" s="566"/>
      <c r="K59" s="566"/>
      <c r="L59" s="566"/>
      <c r="M59" s="566"/>
      <c r="N59" s="566"/>
    </row>
    <row r="60" spans="1:14" ht="31.5" customHeight="1">
      <c r="A60" s="566" t="s">
        <v>692</v>
      </c>
      <c r="B60" s="566"/>
      <c r="C60" s="566"/>
      <c r="D60" s="566"/>
      <c r="E60" s="566"/>
      <c r="F60" s="566"/>
      <c r="G60" s="566"/>
      <c r="H60" s="566"/>
      <c r="I60" s="566"/>
      <c r="J60" s="566"/>
      <c r="K60" s="566"/>
      <c r="L60" s="566"/>
      <c r="M60" s="566"/>
      <c r="N60" s="566"/>
    </row>
    <row r="61" spans="1:14" ht="24.75" customHeight="1">
      <c r="A61" s="567"/>
      <c r="B61" s="567"/>
      <c r="C61" s="567"/>
      <c r="D61" s="567"/>
      <c r="E61" s="567"/>
      <c r="F61" s="567"/>
      <c r="G61" s="567"/>
      <c r="H61" s="567"/>
      <c r="I61" s="567"/>
      <c r="J61" s="567"/>
      <c r="K61" s="318"/>
    </row>
    <row r="62" spans="1:14">
      <c r="A62" s="104" t="s">
        <v>138</v>
      </c>
      <c r="B62" s="23"/>
      <c r="C62" s="23"/>
      <c r="D62" s="23"/>
      <c r="E62" s="23"/>
      <c r="F62" s="23"/>
      <c r="G62" s="23"/>
      <c r="K62" s="318"/>
    </row>
    <row r="63" spans="1:14">
      <c r="A63" s="23"/>
      <c r="B63" s="23"/>
      <c r="C63" s="23"/>
      <c r="D63" s="23"/>
      <c r="E63" s="23"/>
      <c r="F63" s="23"/>
      <c r="G63" s="23"/>
      <c r="K63" s="318"/>
    </row>
    <row r="64" spans="1:14">
      <c r="A64" s="23"/>
      <c r="B64" s="23"/>
      <c r="C64" s="23"/>
      <c r="D64" s="23"/>
      <c r="E64" s="23"/>
      <c r="F64" s="23"/>
      <c r="G64" s="23"/>
      <c r="K64" s="318"/>
    </row>
    <row r="65" spans="1:12">
      <c r="A65" s="23"/>
      <c r="B65" s="23"/>
      <c r="C65" s="23"/>
      <c r="D65" s="23"/>
      <c r="E65" s="23"/>
      <c r="F65" s="23"/>
      <c r="G65" s="23"/>
      <c r="K65" s="318"/>
    </row>
    <row r="66" spans="1:12">
      <c r="A66" s="23"/>
      <c r="B66" s="23"/>
      <c r="C66" s="23"/>
      <c r="D66" s="23"/>
      <c r="E66" s="23"/>
      <c r="F66" s="23"/>
      <c r="G66" s="23"/>
      <c r="K66" s="318"/>
    </row>
    <row r="67" spans="1:12">
      <c r="A67" s="23"/>
      <c r="B67" s="23"/>
      <c r="C67" s="23"/>
      <c r="D67" s="23"/>
      <c r="E67" s="23"/>
      <c r="F67" s="23"/>
      <c r="G67" s="23"/>
      <c r="K67" s="318"/>
    </row>
    <row r="68" spans="1:12">
      <c r="A68" s="23"/>
      <c r="B68" s="23"/>
      <c r="C68" s="23"/>
      <c r="D68" s="23"/>
      <c r="E68" s="23"/>
      <c r="F68" s="23"/>
      <c r="G68" s="23"/>
      <c r="K68" s="318"/>
    </row>
    <row r="69" spans="1:12">
      <c r="A69" s="23"/>
      <c r="B69" s="23"/>
      <c r="C69" s="23"/>
      <c r="D69" s="23"/>
      <c r="E69" s="23"/>
      <c r="F69" s="23"/>
      <c r="G69" s="23"/>
      <c r="K69" s="318"/>
    </row>
    <row r="70" spans="1:12" ht="15">
      <c r="A70" s="23"/>
      <c r="B70" s="401"/>
      <c r="C70" s="401"/>
      <c r="D70" s="401"/>
      <c r="E70" s="401"/>
      <c r="F70" s="401"/>
      <c r="G70" s="401"/>
      <c r="K70" s="318"/>
      <c r="L70" s="402"/>
    </row>
    <row r="71" spans="1:12" ht="15">
      <c r="A71" s="23"/>
      <c r="B71" s="401"/>
      <c r="C71" s="401"/>
      <c r="D71" s="401"/>
      <c r="E71" s="401"/>
      <c r="F71" s="401"/>
      <c r="G71" s="401"/>
      <c r="K71" s="318"/>
      <c r="L71" s="402"/>
    </row>
    <row r="72" spans="1:12" ht="15">
      <c r="A72" s="23"/>
      <c r="B72" s="403"/>
      <c r="C72" s="403"/>
      <c r="D72" s="403"/>
      <c r="E72" s="403"/>
      <c r="F72" s="403"/>
      <c r="G72" s="403"/>
      <c r="K72" s="318"/>
      <c r="L72" s="402"/>
    </row>
    <row r="73" spans="1:12" s="402" customFormat="1" ht="15">
      <c r="A73" s="404"/>
      <c r="B73" s="405"/>
      <c r="C73" s="405"/>
      <c r="D73" s="405"/>
      <c r="E73" s="405"/>
      <c r="F73" s="405"/>
      <c r="G73" s="405"/>
      <c r="K73" s="318"/>
    </row>
    <row r="74" spans="1:12" s="402" customFormat="1" ht="15">
      <c r="A74" s="404"/>
      <c r="B74" s="565"/>
      <c r="C74" s="565"/>
      <c r="D74" s="565"/>
      <c r="E74" s="565"/>
      <c r="F74" s="565"/>
      <c r="G74" s="565"/>
      <c r="H74" s="565"/>
      <c r="I74" s="565"/>
      <c r="J74" s="565"/>
      <c r="K74" s="100"/>
      <c r="L74" s="317"/>
    </row>
    <row r="75" spans="1:12" s="402" customFormat="1" ht="36" customHeight="1">
      <c r="A75" s="404"/>
      <c r="B75" s="565"/>
      <c r="C75" s="565"/>
      <c r="D75" s="565"/>
      <c r="E75" s="565"/>
      <c r="F75" s="565"/>
      <c r="G75" s="565"/>
      <c r="H75" s="565"/>
      <c r="I75" s="565"/>
      <c r="J75" s="565"/>
      <c r="K75" s="100"/>
      <c r="L75" s="317"/>
    </row>
    <row r="76" spans="1:12" s="402" customFormat="1" ht="15">
      <c r="A76" s="23"/>
      <c r="B76" s="99"/>
      <c r="C76" s="99"/>
      <c r="D76" s="99"/>
      <c r="E76" s="99"/>
      <c r="F76" s="99"/>
      <c r="G76" s="99"/>
      <c r="H76" s="99"/>
      <c r="I76" s="99"/>
      <c r="J76" s="99"/>
      <c r="K76" s="100"/>
      <c r="L76" s="317"/>
    </row>
    <row r="77" spans="1:12" ht="12.75" customHeight="1">
      <c r="B77" s="100"/>
      <c r="C77" s="100"/>
      <c r="D77" s="100"/>
      <c r="E77" s="100"/>
      <c r="F77" s="100"/>
      <c r="G77" s="100"/>
      <c r="H77" s="100"/>
      <c r="I77" s="100"/>
      <c r="J77" s="100"/>
      <c r="K77" s="100"/>
    </row>
    <row r="78" spans="1:12">
      <c r="A78" s="100"/>
      <c r="B78" s="100"/>
      <c r="C78" s="100"/>
      <c r="D78" s="100"/>
      <c r="E78" s="100"/>
      <c r="F78" s="100"/>
      <c r="G78" s="100"/>
      <c r="H78" s="100"/>
      <c r="I78" s="100"/>
      <c r="J78" s="100"/>
    </row>
    <row r="79" spans="1:12">
      <c r="A79" s="100"/>
      <c r="B79" s="100"/>
      <c r="C79" s="100"/>
      <c r="D79" s="100"/>
      <c r="E79" s="100"/>
      <c r="F79" s="100"/>
      <c r="G79" s="100"/>
      <c r="H79" s="100"/>
      <c r="I79" s="100"/>
      <c r="J79" s="100"/>
    </row>
    <row r="80" spans="1:12">
      <c r="A80" s="100"/>
      <c r="B80" s="100"/>
      <c r="C80" s="100"/>
      <c r="D80" s="100"/>
      <c r="E80" s="100"/>
      <c r="F80" s="100"/>
      <c r="G80" s="100"/>
      <c r="H80" s="100"/>
      <c r="I80" s="100"/>
      <c r="J80" s="100"/>
    </row>
  </sheetData>
  <sheetProtection insertRows="0"/>
  <mergeCells count="18">
    <mergeCell ref="B75:J75"/>
    <mergeCell ref="A58:N58"/>
    <mergeCell ref="A59:N59"/>
    <mergeCell ref="A60:N60"/>
    <mergeCell ref="A61:J61"/>
    <mergeCell ref="B74:J74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N3"/>
  </mergeCells>
  <dataValidations count="1">
    <dataValidation type="list" allowBlank="1" showInputMessage="1" showErrorMessage="1" sqref="J51:J53 J40:J48">
      <formula1>"да, нет"</formula1>
    </dataValidation>
  </dataValidations>
  <hyperlinks>
    <hyperlink ref="G7" r:id="rId1"/>
    <hyperlink ref="H7" r:id="rId2"/>
    <hyperlink ref="G8" r:id="rId3"/>
    <hyperlink ref="H8" r:id="rId4"/>
    <hyperlink ref="G9" r:id="rId5"/>
    <hyperlink ref="H9" r:id="rId6"/>
    <hyperlink ref="G11" r:id="rId7"/>
    <hyperlink ref="H11" r:id="rId8"/>
    <hyperlink ref="G13" r:id="rId9"/>
    <hyperlink ref="H13" r:id="rId10"/>
    <hyperlink ref="G14" r:id="rId11"/>
    <hyperlink ref="G16" r:id="rId12"/>
    <hyperlink ref="H16" r:id="rId13"/>
    <hyperlink ref="G17" r:id="rId14"/>
    <hyperlink ref="H17" r:id="rId15"/>
    <hyperlink ref="G18" r:id="rId16"/>
    <hyperlink ref="H18" r:id="rId17"/>
    <hyperlink ref="G20" r:id="rId18"/>
    <hyperlink ref="G21" r:id="rId19"/>
    <hyperlink ref="H21" r:id="rId20" tooltip="Открыть сайт"/>
    <hyperlink ref="G22" r:id="rId21"/>
    <hyperlink ref="H22" r:id="rId22"/>
    <hyperlink ref="G23" r:id="rId23"/>
    <hyperlink ref="H23" r:id="rId24"/>
    <hyperlink ref="G25" r:id="rId25"/>
    <hyperlink ref="G26" r:id="rId26"/>
    <hyperlink ref="H26" r:id="rId27"/>
    <hyperlink ref="G27" r:id="rId28"/>
    <hyperlink ref="H27" r:id="rId29"/>
    <hyperlink ref="G28" r:id="rId30"/>
    <hyperlink ref="H28" r:id="rId31"/>
    <hyperlink ref="G29" r:id="rId32"/>
    <hyperlink ref="H29" r:id="rId33"/>
    <hyperlink ref="G30" r:id="rId34"/>
    <hyperlink ref="G31" r:id="rId35"/>
    <hyperlink ref="H31" r:id="rId36"/>
    <hyperlink ref="G33" r:id="rId37"/>
    <hyperlink ref="H33" r:id="rId38"/>
    <hyperlink ref="G34" r:id="rId39"/>
    <hyperlink ref="H34" r:id="rId40"/>
    <hyperlink ref="G37" r:id="rId41"/>
    <hyperlink ref="H37" r:id="rId42"/>
    <hyperlink ref="G39" r:id="rId43"/>
    <hyperlink ref="H39" r:id="rId44"/>
    <hyperlink ref="G40" r:id="rId45"/>
    <hyperlink ref="H40" r:id="rId46"/>
    <hyperlink ref="G41" r:id="rId47"/>
    <hyperlink ref="H41" r:id="rId48"/>
    <hyperlink ref="G42" r:id="rId49"/>
    <hyperlink ref="H42" r:id="rId50"/>
  </hyperlinks>
  <pageMargins left="0.59055118110236249" right="0.39370078740157477" top="0.39370078740157477" bottom="0.39370078740157477" header="0" footer="0"/>
  <pageSetup paperSize="9" scale="1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2"/>
  <sheetViews>
    <sheetView topLeftCell="D1" workbookViewId="0">
      <pane ySplit="6" topLeftCell="A7" activePane="bottomLeft" state="frozen"/>
      <selection activeCell="F44" sqref="F44"/>
      <selection pane="bottomLeft" activeCell="W7" sqref="W7"/>
    </sheetView>
  </sheetViews>
  <sheetFormatPr defaultRowHeight="14.25"/>
  <cols>
    <col min="1" max="1" width="4.7109375" style="21" customWidth="1"/>
    <col min="2" max="2" width="53.7109375" style="21" customWidth="1"/>
    <col min="3" max="3" width="7.7109375" style="21" customWidth="1"/>
    <col min="4" max="10" width="7.7109375" style="11" customWidth="1"/>
    <col min="11" max="11" width="10.7109375" style="11" customWidth="1"/>
    <col min="12" max="12" width="12.28515625" style="11" customWidth="1"/>
    <col min="13" max="13" width="10.7109375" style="11" customWidth="1"/>
    <col min="14" max="14" width="16.42578125" style="11" customWidth="1"/>
    <col min="15" max="15" width="11.7109375" style="11" customWidth="1"/>
    <col min="16" max="17" width="11" style="11" customWidth="1"/>
    <col min="18" max="18" width="12" style="11" customWidth="1"/>
    <col min="19" max="19" width="12.5703125" style="11" customWidth="1"/>
    <col min="20" max="16384" width="9.140625" style="11"/>
  </cols>
  <sheetData>
    <row r="1" spans="1:19" ht="20.25" customHeight="1">
      <c r="A1" s="540" t="s">
        <v>693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</row>
    <row r="2" spans="1:19" ht="15.75">
      <c r="A2" s="105"/>
      <c r="B2" s="20"/>
      <c r="C2" s="20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9" ht="71.25" customHeight="1">
      <c r="A3" s="495" t="s">
        <v>21</v>
      </c>
      <c r="B3" s="527" t="s">
        <v>22</v>
      </c>
      <c r="C3" s="548" t="s">
        <v>694</v>
      </c>
      <c r="D3" s="548" t="s">
        <v>695</v>
      </c>
      <c r="E3" s="548" t="s">
        <v>696</v>
      </c>
      <c r="F3" s="548" t="s">
        <v>697</v>
      </c>
      <c r="G3" s="542" t="s">
        <v>698</v>
      </c>
      <c r="H3" s="543"/>
      <c r="I3" s="543"/>
      <c r="J3" s="564"/>
      <c r="K3" s="542" t="s">
        <v>699</v>
      </c>
      <c r="L3" s="543"/>
      <c r="M3" s="564"/>
      <c r="N3" s="561" t="s">
        <v>700</v>
      </c>
      <c r="O3" s="495" t="s">
        <v>701</v>
      </c>
      <c r="P3" s="495"/>
      <c r="Q3" s="495"/>
      <c r="R3" s="495"/>
      <c r="S3" s="495"/>
    </row>
    <row r="4" spans="1:19" ht="206.25" customHeight="1">
      <c r="A4" s="495"/>
      <c r="B4" s="528"/>
      <c r="C4" s="549"/>
      <c r="D4" s="549"/>
      <c r="E4" s="549"/>
      <c r="F4" s="549"/>
      <c r="G4" s="106">
        <v>1</v>
      </c>
      <c r="H4" s="106">
        <v>2</v>
      </c>
      <c r="I4" s="106">
        <v>3</v>
      </c>
      <c r="J4" s="106">
        <v>4</v>
      </c>
      <c r="K4" s="161" t="s">
        <v>702</v>
      </c>
      <c r="L4" s="161" t="s">
        <v>703</v>
      </c>
      <c r="M4" s="161" t="s">
        <v>704</v>
      </c>
      <c r="N4" s="561"/>
      <c r="O4" s="26" t="s">
        <v>300</v>
      </c>
      <c r="P4" s="26" t="s">
        <v>301</v>
      </c>
      <c r="Q4" s="26" t="s">
        <v>450</v>
      </c>
      <c r="R4" s="227" t="s">
        <v>705</v>
      </c>
      <c r="S4" s="26" t="s">
        <v>453</v>
      </c>
    </row>
    <row r="5" spans="1:19" ht="15.75">
      <c r="A5" s="175"/>
      <c r="B5" s="134"/>
      <c r="C5" s="406" t="s">
        <v>706</v>
      </c>
      <c r="D5" s="406" t="s">
        <v>707</v>
      </c>
      <c r="E5" s="406" t="s">
        <v>708</v>
      </c>
      <c r="F5" s="406" t="s">
        <v>709</v>
      </c>
      <c r="G5" s="406" t="s">
        <v>710</v>
      </c>
      <c r="H5" s="406" t="s">
        <v>711</v>
      </c>
      <c r="I5" s="406" t="s">
        <v>712</v>
      </c>
      <c r="J5" s="406" t="s">
        <v>713</v>
      </c>
      <c r="K5" s="406" t="s">
        <v>714</v>
      </c>
      <c r="L5" s="406" t="s">
        <v>715</v>
      </c>
      <c r="M5" s="406" t="s">
        <v>716</v>
      </c>
      <c r="N5" s="406" t="s">
        <v>717</v>
      </c>
      <c r="O5" s="406" t="s">
        <v>718</v>
      </c>
      <c r="P5" s="406" t="s">
        <v>719</v>
      </c>
      <c r="Q5" s="406" t="s">
        <v>720</v>
      </c>
      <c r="R5" s="406" t="s">
        <v>721</v>
      </c>
      <c r="S5" s="406" t="s">
        <v>722</v>
      </c>
    </row>
    <row r="6" spans="1:19" ht="15">
      <c r="A6" s="37"/>
      <c r="B6" s="90" t="str">
        <f>'2'!B7</f>
        <v>Среднего общего образования</v>
      </c>
      <c r="C6" s="407"/>
      <c r="D6" s="408"/>
      <c r="E6" s="409"/>
      <c r="F6" s="409"/>
      <c r="G6" s="408"/>
      <c r="H6" s="408"/>
      <c r="I6" s="408"/>
      <c r="J6" s="408"/>
      <c r="K6" s="408"/>
      <c r="L6" s="408"/>
      <c r="M6" s="408"/>
      <c r="N6" s="408"/>
      <c r="O6" s="138"/>
      <c r="P6" s="138"/>
      <c r="Q6" s="138"/>
      <c r="R6" s="138"/>
      <c r="S6" s="138"/>
    </row>
    <row r="7" spans="1:19" ht="63">
      <c r="A7" s="88">
        <v>1</v>
      </c>
      <c r="B7" s="117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89">
        <v>8</v>
      </c>
      <c r="D7" s="49">
        <v>10</v>
      </c>
      <c r="E7" s="220" t="s">
        <v>288</v>
      </c>
      <c r="F7" s="220" t="s">
        <v>288</v>
      </c>
      <c r="G7" s="49"/>
      <c r="H7" s="49"/>
      <c r="I7" s="49">
        <v>8</v>
      </c>
      <c r="J7" s="49"/>
      <c r="K7" s="49">
        <v>2</v>
      </c>
      <c r="L7" s="49">
        <v>2</v>
      </c>
      <c r="M7" s="49">
        <v>2</v>
      </c>
      <c r="N7" s="49">
        <v>1</v>
      </c>
      <c r="O7" s="49"/>
      <c r="P7" s="49"/>
      <c r="Q7" s="49"/>
      <c r="R7" s="49"/>
      <c r="S7" s="49">
        <v>59.136000000000003</v>
      </c>
    </row>
    <row r="8" spans="1:19" ht="63">
      <c r="A8" s="88">
        <v>2</v>
      </c>
      <c r="B8" s="117" t="str">
        <f>'2'!B9</f>
        <v xml:space="preserve">Муниципальное общеобразовательное 
учреждение средняя общеобразовательная школа № 3
</v>
      </c>
      <c r="C8" s="89">
        <v>3</v>
      </c>
      <c r="D8" s="69">
        <v>5</v>
      </c>
      <c r="E8" s="410" t="s">
        <v>288</v>
      </c>
      <c r="F8" s="410" t="s">
        <v>288</v>
      </c>
      <c r="G8" s="276"/>
      <c r="H8" s="276"/>
      <c r="I8" s="69">
        <v>3</v>
      </c>
      <c r="J8" s="276"/>
      <c r="K8" s="69">
        <v>2</v>
      </c>
      <c r="L8" s="69">
        <v>2</v>
      </c>
      <c r="M8" s="69">
        <v>2</v>
      </c>
      <c r="N8" s="69">
        <v>1</v>
      </c>
      <c r="O8" s="69">
        <v>0</v>
      </c>
      <c r="P8" s="69">
        <v>0</v>
      </c>
      <c r="Q8" s="69">
        <v>0</v>
      </c>
      <c r="R8" s="69">
        <v>0</v>
      </c>
      <c r="S8" s="69">
        <v>48.6</v>
      </c>
    </row>
    <row r="9" spans="1:19" ht="63">
      <c r="A9" s="88">
        <v>3</v>
      </c>
      <c r="B9" s="117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89">
        <v>5</v>
      </c>
      <c r="D9" s="49">
        <v>5</v>
      </c>
      <c r="E9" s="220" t="s">
        <v>288</v>
      </c>
      <c r="F9" s="220" t="s">
        <v>288</v>
      </c>
      <c r="G9" s="49"/>
      <c r="H9" s="49"/>
      <c r="I9" s="49">
        <v>5</v>
      </c>
      <c r="J9" s="49"/>
      <c r="K9" s="49"/>
      <c r="L9" s="49">
        <v>5</v>
      </c>
      <c r="M9" s="49">
        <v>5</v>
      </c>
      <c r="N9" s="49">
        <v>1</v>
      </c>
      <c r="O9" s="49">
        <v>4.5</v>
      </c>
      <c r="P9" s="49">
        <v>0</v>
      </c>
      <c r="Q9" s="49">
        <v>0</v>
      </c>
      <c r="R9" s="49">
        <v>0</v>
      </c>
      <c r="S9" s="49">
        <v>0</v>
      </c>
    </row>
    <row r="10" spans="1:19" ht="63">
      <c r="A10" s="88">
        <v>4</v>
      </c>
      <c r="B10" s="117" t="str">
        <f>'2'!B11</f>
        <v xml:space="preserve">Муниципальное общеобразовательное 
учреждение средняя общеобразовательная школа № 5
</v>
      </c>
      <c r="C10" s="89"/>
      <c r="D10" s="49"/>
      <c r="E10" s="220"/>
      <c r="F10" s="220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</row>
    <row r="11" spans="1:19" ht="63">
      <c r="A11" s="88">
        <v>5</v>
      </c>
      <c r="B11" s="117" t="str">
        <f>'2'!B12</f>
        <v xml:space="preserve">Муниципальное общеобразовательное 
учреждение средняя общеобразовательная школа № 6
</v>
      </c>
      <c r="C11" s="89">
        <v>2</v>
      </c>
      <c r="D11" s="49">
        <v>4</v>
      </c>
      <c r="E11" s="220" t="s">
        <v>288</v>
      </c>
      <c r="F11" s="220" t="s">
        <v>288</v>
      </c>
      <c r="G11" s="49"/>
      <c r="H11" s="49"/>
      <c r="I11" s="49">
        <v>2</v>
      </c>
      <c r="J11" s="49"/>
      <c r="K11" s="49"/>
      <c r="L11" s="49"/>
      <c r="M11" s="49">
        <v>4</v>
      </c>
      <c r="N11" s="49">
        <v>1</v>
      </c>
      <c r="O11" s="49">
        <v>5</v>
      </c>
      <c r="P11" s="49"/>
      <c r="Q11" s="49"/>
      <c r="R11" s="49"/>
      <c r="S11" s="49"/>
    </row>
    <row r="12" spans="1:19" ht="78.75">
      <c r="A12" s="88">
        <v>6</v>
      </c>
      <c r="B12" s="117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89"/>
      <c r="D12" s="49"/>
      <c r="E12" s="220"/>
      <c r="F12" s="22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19" ht="63">
      <c r="A13" s="88">
        <v>7</v>
      </c>
      <c r="B13" s="117" t="str">
        <f>'2'!B14</f>
        <v xml:space="preserve">Муниципальное общеобразовательное 
учреждение средняя общеобразовательная школа № 8
</v>
      </c>
      <c r="C13" s="89">
        <v>3</v>
      </c>
      <c r="D13" s="49">
        <v>3</v>
      </c>
      <c r="E13" s="220" t="s">
        <v>288</v>
      </c>
      <c r="F13" s="220" t="s">
        <v>288</v>
      </c>
      <c r="G13" s="49"/>
      <c r="H13" s="49"/>
      <c r="I13" s="49">
        <v>3</v>
      </c>
      <c r="J13" s="49"/>
      <c r="K13" s="49">
        <v>3</v>
      </c>
      <c r="L13" s="49">
        <v>3</v>
      </c>
      <c r="M13" s="49">
        <v>3</v>
      </c>
      <c r="N13" s="49">
        <v>1</v>
      </c>
      <c r="O13" s="49">
        <v>69.900000000000006</v>
      </c>
      <c r="P13" s="49">
        <v>0</v>
      </c>
      <c r="Q13" s="49">
        <v>0</v>
      </c>
      <c r="R13" s="49">
        <v>0</v>
      </c>
      <c r="S13" s="49">
        <v>0</v>
      </c>
    </row>
    <row r="14" spans="1:19" ht="47.25">
      <c r="A14" s="88">
        <v>8</v>
      </c>
      <c r="B14" s="117" t="str">
        <f>'2'!B15</f>
        <v xml:space="preserve">Муниципальное общеобразовательное 
учреждение гимназия № 9
</v>
      </c>
      <c r="C14" s="89">
        <v>2</v>
      </c>
      <c r="D14" s="49">
        <v>3</v>
      </c>
      <c r="E14" s="220" t="s">
        <v>288</v>
      </c>
      <c r="F14" s="220" t="s">
        <v>288</v>
      </c>
      <c r="G14" s="49"/>
      <c r="H14" s="49"/>
      <c r="I14" s="49">
        <v>2</v>
      </c>
      <c r="J14" s="49"/>
      <c r="K14" s="49"/>
      <c r="L14" s="49"/>
      <c r="M14" s="49">
        <v>2</v>
      </c>
      <c r="N14" s="49"/>
      <c r="O14" s="49"/>
      <c r="P14" s="49"/>
      <c r="Q14" s="49"/>
      <c r="R14" s="49"/>
      <c r="S14" s="49"/>
    </row>
    <row r="15" spans="1:19" ht="63">
      <c r="A15" s="88">
        <v>9</v>
      </c>
      <c r="B15" s="117" t="str">
        <f>'2'!B16</f>
        <v xml:space="preserve">Муниципальное общеобразовательное 
учреждение средняя общеобразовательная школа № 13
</v>
      </c>
      <c r="C15" s="89"/>
      <c r="D15" s="49"/>
      <c r="E15" s="220"/>
      <c r="F15" s="22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</row>
    <row r="16" spans="1:19" ht="63">
      <c r="A16" s="88">
        <v>10</v>
      </c>
      <c r="B16" s="117" t="str">
        <f>'2'!B17</f>
        <v xml:space="preserve">Муниципальное общеобразовательное
учреждение средняя общеобразовательная школа № 14
</v>
      </c>
      <c r="C16" s="89">
        <v>6</v>
      </c>
      <c r="D16" s="69">
        <v>10</v>
      </c>
      <c r="E16" s="410" t="s">
        <v>288</v>
      </c>
      <c r="F16" s="410" t="s">
        <v>288</v>
      </c>
      <c r="G16" s="276" t="s">
        <v>165</v>
      </c>
      <c r="H16" s="276" t="s">
        <v>165</v>
      </c>
      <c r="I16" s="69">
        <v>6</v>
      </c>
      <c r="J16" s="276" t="s">
        <v>165</v>
      </c>
      <c r="K16" s="69">
        <v>10</v>
      </c>
      <c r="L16" s="69">
        <v>10</v>
      </c>
      <c r="M16" s="69">
        <v>10</v>
      </c>
      <c r="N16" s="69">
        <v>1</v>
      </c>
      <c r="O16" s="411">
        <v>0</v>
      </c>
      <c r="P16" s="411">
        <v>0</v>
      </c>
      <c r="Q16" s="411">
        <v>0</v>
      </c>
      <c r="R16" s="411">
        <v>4.5</v>
      </c>
      <c r="S16" s="411">
        <v>0</v>
      </c>
    </row>
    <row r="17" spans="1:25" ht="63">
      <c r="A17" s="88">
        <v>11</v>
      </c>
      <c r="B17" s="117" t="str">
        <f>'2'!B18</f>
        <v xml:space="preserve">Муниципальное общеобразовательное 
учреждение средняя общеобразовательная школа № 15
</v>
      </c>
      <c r="C17" s="89">
        <v>2</v>
      </c>
      <c r="D17" s="49">
        <v>2</v>
      </c>
      <c r="E17" s="220" t="s">
        <v>288</v>
      </c>
      <c r="F17" s="220" t="s">
        <v>288</v>
      </c>
      <c r="G17" s="49">
        <v>0</v>
      </c>
      <c r="H17" s="49">
        <v>0</v>
      </c>
      <c r="I17" s="49">
        <v>3</v>
      </c>
      <c r="J17" s="49">
        <v>0</v>
      </c>
      <c r="K17" s="49">
        <v>1</v>
      </c>
      <c r="L17" s="49">
        <v>0</v>
      </c>
      <c r="M17" s="49">
        <v>1</v>
      </c>
      <c r="N17" s="49">
        <v>1</v>
      </c>
      <c r="O17" s="49">
        <v>0</v>
      </c>
      <c r="P17" s="49">
        <v>0</v>
      </c>
      <c r="Q17" s="49">
        <v>0</v>
      </c>
      <c r="R17" s="49">
        <v>4.5</v>
      </c>
      <c r="S17" s="49">
        <v>0</v>
      </c>
    </row>
    <row r="18" spans="1:25" ht="63">
      <c r="A18" s="88">
        <v>12</v>
      </c>
      <c r="B18" s="117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89">
        <v>2</v>
      </c>
      <c r="D18" s="49">
        <v>1</v>
      </c>
      <c r="E18" s="220" t="s">
        <v>288</v>
      </c>
      <c r="F18" s="220" t="s">
        <v>288</v>
      </c>
      <c r="G18" s="49">
        <v>0</v>
      </c>
      <c r="H18" s="49">
        <v>0</v>
      </c>
      <c r="I18" s="49">
        <v>2</v>
      </c>
      <c r="J18" s="49">
        <v>0</v>
      </c>
      <c r="K18" s="49">
        <v>1</v>
      </c>
      <c r="L18" s="49">
        <v>1</v>
      </c>
      <c r="M18" s="49">
        <v>1</v>
      </c>
      <c r="N18" s="49">
        <v>1</v>
      </c>
      <c r="O18" s="49">
        <v>0</v>
      </c>
      <c r="P18" s="49">
        <v>0</v>
      </c>
      <c r="Q18" s="49">
        <v>27.9</v>
      </c>
      <c r="R18" s="49">
        <v>0</v>
      </c>
      <c r="S18" s="49">
        <v>0</v>
      </c>
    </row>
    <row r="19" spans="1:25" ht="63">
      <c r="A19" s="88">
        <v>13</v>
      </c>
      <c r="B19" s="117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89"/>
      <c r="D19" s="49"/>
      <c r="E19" s="220"/>
      <c r="F19" s="22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</row>
    <row r="20" spans="1:25" ht="63">
      <c r="A20" s="88">
        <v>14</v>
      </c>
      <c r="B20" s="117" t="str">
        <f>'2'!B21</f>
        <v xml:space="preserve">Муниципальное общеобразовательное 
учреждение средняя общеобразовательная школа № 19
</v>
      </c>
      <c r="C20" s="89">
        <v>4</v>
      </c>
      <c r="D20" s="49">
        <v>4</v>
      </c>
      <c r="E20" s="220" t="s">
        <v>288</v>
      </c>
      <c r="F20" s="220" t="s">
        <v>288</v>
      </c>
      <c r="G20" s="49">
        <v>0</v>
      </c>
      <c r="H20" s="49">
        <v>0</v>
      </c>
      <c r="I20" s="49">
        <v>4</v>
      </c>
      <c r="J20" s="49">
        <v>0</v>
      </c>
      <c r="K20" s="49">
        <v>2</v>
      </c>
      <c r="L20" s="49">
        <v>0</v>
      </c>
      <c r="M20" s="49">
        <v>4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</row>
    <row r="21" spans="1:25" ht="63">
      <c r="A21" s="88">
        <v>15</v>
      </c>
      <c r="B21" s="117" t="str">
        <f>'2'!B22</f>
        <v xml:space="preserve">Муниципальное общеобразовательное 
учреждение средняя школа с кадетскими классами № 22
</v>
      </c>
      <c r="C21" s="89">
        <v>5</v>
      </c>
      <c r="D21" s="49">
        <v>10</v>
      </c>
      <c r="E21" s="220" t="s">
        <v>288</v>
      </c>
      <c r="F21" s="220" t="s">
        <v>288</v>
      </c>
      <c r="G21" s="49">
        <v>0</v>
      </c>
      <c r="H21" s="49">
        <v>0</v>
      </c>
      <c r="I21" s="49">
        <v>10</v>
      </c>
      <c r="J21" s="49">
        <v>0</v>
      </c>
      <c r="K21" s="49">
        <v>0</v>
      </c>
      <c r="L21" s="49">
        <v>0</v>
      </c>
      <c r="M21" s="49">
        <v>10</v>
      </c>
      <c r="N21" s="58">
        <v>1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</row>
    <row r="22" spans="1:25" ht="78.75">
      <c r="A22" s="88">
        <v>16</v>
      </c>
      <c r="B22" s="117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322">
        <v>3</v>
      </c>
      <c r="D22" s="79">
        <v>3</v>
      </c>
      <c r="E22" s="412" t="s">
        <v>288</v>
      </c>
      <c r="F22" s="412" t="s">
        <v>288</v>
      </c>
      <c r="G22" s="79">
        <v>0</v>
      </c>
      <c r="H22" s="79">
        <v>0</v>
      </c>
      <c r="I22" s="79">
        <v>3</v>
      </c>
      <c r="J22" s="79">
        <v>0</v>
      </c>
      <c r="K22" s="79">
        <v>1</v>
      </c>
      <c r="L22" s="79">
        <v>1</v>
      </c>
      <c r="M22" s="79">
        <v>1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</row>
    <row r="23" spans="1:25" ht="63">
      <c r="A23" s="88">
        <v>17</v>
      </c>
      <c r="B23" s="117" t="str">
        <f>'2'!B24</f>
        <v xml:space="preserve">Муниципальное общеобразовательное 
учреждение средняя общеобразовательная школа № 24
</v>
      </c>
      <c r="C23" s="89">
        <v>5</v>
      </c>
      <c r="D23" s="49">
        <v>6</v>
      </c>
      <c r="E23" s="220" t="s">
        <v>288</v>
      </c>
      <c r="F23" s="220" t="s">
        <v>288</v>
      </c>
      <c r="G23" s="49">
        <v>0</v>
      </c>
      <c r="H23" s="49">
        <v>0</v>
      </c>
      <c r="I23" s="49">
        <v>5</v>
      </c>
      <c r="J23" s="49">
        <v>0</v>
      </c>
      <c r="K23" s="49">
        <v>3</v>
      </c>
      <c r="L23" s="49">
        <v>1</v>
      </c>
      <c r="M23" s="49">
        <v>6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</row>
    <row r="24" spans="1:25" ht="63">
      <c r="A24" s="88">
        <v>18</v>
      </c>
      <c r="B24" s="117" t="str">
        <f>'2'!B25</f>
        <v xml:space="preserve">Муниципальное общеобразовательное 
учреждение средняя общеобразовательная школа № 27
</v>
      </c>
      <c r="C24" s="89"/>
      <c r="D24" s="49"/>
      <c r="E24" s="220"/>
      <c r="F24" s="220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</row>
    <row r="25" spans="1:25" ht="63">
      <c r="A25" s="88">
        <v>19</v>
      </c>
      <c r="B25" s="117" t="str">
        <f>'2'!B26</f>
        <v xml:space="preserve">Муниципальное общеобразовательное 
учреждение средняя общеобразовательная школа № 28
</v>
      </c>
      <c r="C25" s="89">
        <v>4</v>
      </c>
      <c r="D25" s="49">
        <v>4</v>
      </c>
      <c r="E25" s="220" t="s">
        <v>288</v>
      </c>
      <c r="F25" s="220" t="s">
        <v>288</v>
      </c>
      <c r="G25" s="49"/>
      <c r="H25" s="49"/>
      <c r="I25" s="49">
        <v>4</v>
      </c>
      <c r="J25" s="49"/>
      <c r="K25" s="49">
        <v>1</v>
      </c>
      <c r="L25" s="49">
        <v>1</v>
      </c>
      <c r="M25" s="49">
        <v>1</v>
      </c>
      <c r="N25" s="49">
        <v>1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</row>
    <row r="26" spans="1:25" ht="63">
      <c r="A26" s="88">
        <v>20</v>
      </c>
      <c r="B26" s="117" t="str">
        <f>'2'!B27</f>
        <v xml:space="preserve">Муниципальное общеобразовательное 
учреждение средняя общеобразовательная школа № 30
</v>
      </c>
      <c r="C26" s="89">
        <v>1</v>
      </c>
      <c r="D26" s="49">
        <v>1</v>
      </c>
      <c r="E26" s="220" t="s">
        <v>288</v>
      </c>
      <c r="F26" s="220" t="s">
        <v>288</v>
      </c>
      <c r="G26" s="49">
        <v>0</v>
      </c>
      <c r="H26" s="49">
        <v>0</v>
      </c>
      <c r="I26" s="49">
        <v>1</v>
      </c>
      <c r="J26" s="49">
        <v>0</v>
      </c>
      <c r="K26" s="49">
        <v>0</v>
      </c>
      <c r="L26" s="49">
        <v>1</v>
      </c>
      <c r="M26" s="49">
        <v>1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</row>
    <row r="27" spans="1:25" ht="63">
      <c r="A27" s="88">
        <v>21</v>
      </c>
      <c r="B27" s="117" t="str">
        <f>'2'!B28</f>
        <v xml:space="preserve">Муниципальное общеобразовательное 
учреждение средняя общеобразовательная школа № 31
</v>
      </c>
      <c r="C27" s="89">
        <v>4</v>
      </c>
      <c r="D27" s="49">
        <v>5</v>
      </c>
      <c r="E27" s="220" t="s">
        <v>288</v>
      </c>
      <c r="F27" s="220" t="s">
        <v>288</v>
      </c>
      <c r="G27" s="49"/>
      <c r="H27" s="49"/>
      <c r="I27" s="49">
        <v>4</v>
      </c>
      <c r="J27" s="49"/>
      <c r="K27" s="49">
        <v>0</v>
      </c>
      <c r="L27" s="49">
        <v>0</v>
      </c>
      <c r="M27" s="49">
        <v>1</v>
      </c>
      <c r="N27" s="49">
        <v>1</v>
      </c>
      <c r="O27" s="49">
        <v>0</v>
      </c>
      <c r="P27" s="49">
        <v>0</v>
      </c>
      <c r="Q27" s="49">
        <v>0</v>
      </c>
      <c r="R27" s="49">
        <v>0</v>
      </c>
      <c r="S27" s="413">
        <v>0</v>
      </c>
    </row>
    <row r="28" spans="1:25" ht="63">
      <c r="A28" s="88">
        <v>22</v>
      </c>
      <c r="B28" s="117" t="str">
        <f>'2'!B29</f>
        <v xml:space="preserve">Муниципальное общеобразовательное 
учреждение средняя общеобразовательная школа № 32
</v>
      </c>
      <c r="C28" s="89">
        <v>6</v>
      </c>
      <c r="D28" s="49">
        <v>6</v>
      </c>
      <c r="E28" s="220" t="s">
        <v>288</v>
      </c>
      <c r="F28" s="220" t="s">
        <v>288</v>
      </c>
      <c r="G28" s="49">
        <v>0</v>
      </c>
      <c r="H28" s="49">
        <v>0</v>
      </c>
      <c r="I28" s="49">
        <v>6</v>
      </c>
      <c r="J28" s="49">
        <v>0</v>
      </c>
      <c r="K28" s="49">
        <v>2</v>
      </c>
      <c r="L28" s="49">
        <v>0</v>
      </c>
      <c r="M28" s="49">
        <v>1</v>
      </c>
      <c r="N28" s="49">
        <v>1</v>
      </c>
      <c r="O28" s="49">
        <v>0</v>
      </c>
      <c r="P28" s="49">
        <v>6.6</v>
      </c>
      <c r="Q28" s="49">
        <v>0</v>
      </c>
      <c r="R28" s="414">
        <v>0</v>
      </c>
      <c r="S28" s="415">
        <v>0</v>
      </c>
    </row>
    <row r="29" spans="1:25" ht="47.25">
      <c r="A29" s="88">
        <v>23</v>
      </c>
      <c r="B29" s="117" t="str">
        <f>'2'!B30</f>
        <v xml:space="preserve">Муниципальное общеобразовательное 
учреждение Лицей № 33
</v>
      </c>
      <c r="C29" s="177">
        <v>7</v>
      </c>
      <c r="D29" s="281">
        <v>7</v>
      </c>
      <c r="E29" s="416" t="s">
        <v>288</v>
      </c>
      <c r="F29" s="416" t="s">
        <v>288</v>
      </c>
      <c r="G29" s="281"/>
      <c r="H29" s="281"/>
      <c r="I29" s="281">
        <v>7</v>
      </c>
      <c r="J29" s="281"/>
      <c r="K29" s="281">
        <v>1</v>
      </c>
      <c r="L29" s="281">
        <v>7</v>
      </c>
      <c r="M29" s="281">
        <v>7</v>
      </c>
      <c r="N29" s="162">
        <v>1</v>
      </c>
      <c r="O29" s="281">
        <v>0</v>
      </c>
      <c r="P29" s="417">
        <v>0</v>
      </c>
      <c r="Q29" s="417">
        <v>0</v>
      </c>
      <c r="R29" s="281">
        <v>0</v>
      </c>
      <c r="S29" s="418">
        <v>0</v>
      </c>
      <c r="T29" s="419"/>
      <c r="U29" s="419"/>
      <c r="V29" s="419"/>
      <c r="W29" s="419"/>
      <c r="X29" s="419"/>
      <c r="Y29" s="419"/>
    </row>
    <row r="30" spans="1:25" ht="63">
      <c r="A30" s="88">
        <v>24</v>
      </c>
      <c r="B30" s="117" t="str">
        <f>'2'!B31</f>
        <v xml:space="preserve">Муниципальное общеобразовательное 
учреждение средняя общеобразовательная школа № 34
</v>
      </c>
      <c r="C30" s="89">
        <v>6</v>
      </c>
      <c r="D30" s="49">
        <v>6</v>
      </c>
      <c r="E30" s="220" t="s">
        <v>288</v>
      </c>
      <c r="F30" s="220" t="s">
        <v>288</v>
      </c>
      <c r="G30" s="49">
        <v>0</v>
      </c>
      <c r="H30" s="49">
        <v>0</v>
      </c>
      <c r="I30" s="49">
        <v>6</v>
      </c>
      <c r="J30" s="49">
        <v>0</v>
      </c>
      <c r="K30" s="49">
        <v>6</v>
      </c>
      <c r="L30" s="49">
        <v>6</v>
      </c>
      <c r="M30" s="49">
        <v>6</v>
      </c>
      <c r="N30" s="49">
        <v>1</v>
      </c>
      <c r="O30" s="49">
        <v>0</v>
      </c>
      <c r="P30" s="49">
        <v>0</v>
      </c>
      <c r="Q30" s="49">
        <v>45</v>
      </c>
      <c r="R30" s="414">
        <v>0</v>
      </c>
      <c r="S30" s="415">
        <v>0</v>
      </c>
    </row>
    <row r="31" spans="1:25" ht="63">
      <c r="A31" s="88">
        <v>25</v>
      </c>
      <c r="B31" s="117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89">
        <v>4</v>
      </c>
      <c r="D31" s="49">
        <v>4</v>
      </c>
      <c r="E31" s="220" t="s">
        <v>288</v>
      </c>
      <c r="F31" s="220" t="s">
        <v>288</v>
      </c>
      <c r="G31" s="49"/>
      <c r="H31" s="49"/>
      <c r="I31" s="49">
        <v>3</v>
      </c>
      <c r="J31" s="49"/>
      <c r="K31" s="49">
        <v>5</v>
      </c>
      <c r="L31" s="49">
        <v>1</v>
      </c>
      <c r="M31" s="49">
        <v>1</v>
      </c>
      <c r="N31" s="49">
        <v>0</v>
      </c>
      <c r="O31" s="49">
        <v>19.899999999999999</v>
      </c>
      <c r="P31" s="49">
        <v>0</v>
      </c>
      <c r="Q31" s="49">
        <v>0</v>
      </c>
      <c r="R31" s="49">
        <v>0</v>
      </c>
      <c r="S31" s="420">
        <v>0</v>
      </c>
    </row>
    <row r="32" spans="1:25" ht="63">
      <c r="A32" s="88">
        <v>26</v>
      </c>
      <c r="B32" s="117" t="str">
        <f>'2'!B33</f>
        <v xml:space="preserve">Муниципальное общеобразовательное 
учреждение средняя общеобразовательная школа № 36
</v>
      </c>
      <c r="C32" s="89"/>
      <c r="D32" s="49"/>
      <c r="E32" s="220"/>
      <c r="F32" s="220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</row>
    <row r="33" spans="1:19" ht="63">
      <c r="A33" s="88">
        <v>27</v>
      </c>
      <c r="B33" s="117" t="str">
        <f>'2'!B34</f>
        <v xml:space="preserve">Муниципальное общеобразовательное 
учреждение средняя общеобразовательная школа № 37
</v>
      </c>
      <c r="C33" s="89">
        <v>2</v>
      </c>
      <c r="D33" s="49">
        <v>7</v>
      </c>
      <c r="E33" s="220" t="s">
        <v>288</v>
      </c>
      <c r="F33" s="220" t="s">
        <v>288</v>
      </c>
      <c r="G33" s="49">
        <v>2</v>
      </c>
      <c r="H33" s="49">
        <v>0</v>
      </c>
      <c r="I33" s="49">
        <v>0</v>
      </c>
      <c r="J33" s="49">
        <v>0</v>
      </c>
      <c r="K33" s="49">
        <v>7</v>
      </c>
      <c r="L33" s="49">
        <v>7</v>
      </c>
      <c r="M33" s="49">
        <v>7</v>
      </c>
      <c r="N33" s="49">
        <v>1</v>
      </c>
      <c r="O33" s="49"/>
      <c r="P33" s="49"/>
      <c r="Q33" s="49"/>
      <c r="R33" s="49"/>
      <c r="S33" s="49"/>
    </row>
    <row r="34" spans="1:19" ht="63">
      <c r="A34" s="88">
        <v>28</v>
      </c>
      <c r="B34" s="117" t="str">
        <f>'2'!B35</f>
        <v xml:space="preserve">Муниципальное общеобразовательное 
учреждение средняя общеобразовательная школа № 38
</v>
      </c>
      <c r="C34" s="89">
        <v>2</v>
      </c>
      <c r="D34" s="49">
        <v>4</v>
      </c>
      <c r="E34" s="220" t="s">
        <v>288</v>
      </c>
      <c r="F34" s="220" t="s">
        <v>288</v>
      </c>
      <c r="G34" s="49"/>
      <c r="H34" s="49"/>
      <c r="I34" s="49">
        <v>1</v>
      </c>
      <c r="J34" s="49"/>
      <c r="K34" s="49">
        <v>2</v>
      </c>
      <c r="L34" s="49">
        <v>2</v>
      </c>
      <c r="M34" s="49">
        <v>4</v>
      </c>
      <c r="N34" s="49"/>
      <c r="O34" s="49">
        <v>0</v>
      </c>
      <c r="P34" s="49">
        <v>0</v>
      </c>
      <c r="Q34" s="49">
        <v>0</v>
      </c>
      <c r="R34" s="49">
        <v>0</v>
      </c>
      <c r="S34" s="49">
        <v>0</v>
      </c>
    </row>
    <row r="35" spans="1:19" ht="63">
      <c r="A35" s="88">
        <v>29</v>
      </c>
      <c r="B35" s="117" t="str">
        <f>'2'!B36</f>
        <v xml:space="preserve">Муниципальное общеобразовательное 
учреждение средняя общеобразовательная школа № 42
</v>
      </c>
      <c r="C35" s="89"/>
      <c r="D35" s="49"/>
      <c r="E35" s="220"/>
      <c r="F35" s="220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</row>
    <row r="36" spans="1:19" ht="47.25">
      <c r="A36" s="88">
        <v>30</v>
      </c>
      <c r="B36" s="117" t="str">
        <f>'2'!B37</f>
        <v xml:space="preserve">Муниципальное общеобразовательное 
учреждение гимназия № 45
</v>
      </c>
      <c r="C36" s="89"/>
      <c r="D36" s="49"/>
      <c r="E36" s="220"/>
      <c r="F36" s="220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</row>
    <row r="37" spans="1:19" ht="63">
      <c r="A37" s="88">
        <v>31</v>
      </c>
      <c r="B37" s="117" t="str">
        <f>'2'!B38</f>
        <v xml:space="preserve">Муниципальное общеобразовательное 
учреждение средняя общеобразовательная школа № 50
</v>
      </c>
      <c r="C37" s="89">
        <v>5</v>
      </c>
      <c r="D37" s="69">
        <v>3</v>
      </c>
      <c r="E37" s="410" t="s">
        <v>288</v>
      </c>
      <c r="F37" s="410" t="s">
        <v>288</v>
      </c>
      <c r="G37" s="69">
        <v>0</v>
      </c>
      <c r="H37" s="69">
        <v>0</v>
      </c>
      <c r="I37" s="69">
        <v>5</v>
      </c>
      <c r="J37" s="69">
        <v>0</v>
      </c>
      <c r="K37" s="69">
        <v>0</v>
      </c>
      <c r="L37" s="69">
        <v>0</v>
      </c>
      <c r="M37" s="69">
        <v>1</v>
      </c>
      <c r="N37" s="69">
        <v>1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</row>
    <row r="38" spans="1:19" ht="63">
      <c r="A38" s="88">
        <v>32</v>
      </c>
      <c r="B38" s="117" t="str">
        <f>'2'!B39</f>
        <v xml:space="preserve">Муниципальное общеобразовательное 
учреждение средняя общеобразовательная школа № 51
</v>
      </c>
      <c r="C38" s="89"/>
      <c r="D38" s="49"/>
      <c r="E38" s="220"/>
      <c r="F38" s="220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</row>
    <row r="39" spans="1:19" ht="63">
      <c r="A39" s="88">
        <v>33</v>
      </c>
      <c r="B39" s="117" t="str">
        <f>'2'!B40</f>
        <v xml:space="preserve">Муниципальное общеобразовательное 
учреждение средняя общеобразовательная школа № 53
</v>
      </c>
      <c r="C39" s="89">
        <v>3</v>
      </c>
      <c r="D39" s="49">
        <v>4</v>
      </c>
      <c r="E39" s="220"/>
      <c r="F39" s="220"/>
      <c r="G39" s="49"/>
      <c r="H39" s="49"/>
      <c r="I39" s="49">
        <v>3</v>
      </c>
      <c r="J39" s="49"/>
      <c r="K39" s="49">
        <v>4</v>
      </c>
      <c r="L39" s="49">
        <v>4</v>
      </c>
      <c r="M39" s="49">
        <v>4</v>
      </c>
      <c r="N39" s="49">
        <v>1</v>
      </c>
      <c r="O39" s="58">
        <v>67.5</v>
      </c>
      <c r="P39" s="49"/>
      <c r="Q39" s="49"/>
      <c r="R39" s="49"/>
      <c r="S39" s="49"/>
    </row>
    <row r="40" spans="1:19" ht="63">
      <c r="A40" s="88">
        <v>34</v>
      </c>
      <c r="B40" s="117" t="str">
        <f>'2'!B41</f>
        <v xml:space="preserve">Муниципальное общеобразовательное 
учреждение средняя общеобразовательная школа № 62
</v>
      </c>
      <c r="C40" s="377">
        <v>3</v>
      </c>
      <c r="D40" s="413">
        <v>4</v>
      </c>
      <c r="E40" s="421" t="s">
        <v>350</v>
      </c>
      <c r="F40" s="421" t="s">
        <v>288</v>
      </c>
      <c r="G40" s="413">
        <v>0</v>
      </c>
      <c r="H40" s="413">
        <v>0</v>
      </c>
      <c r="I40" s="413">
        <v>3</v>
      </c>
      <c r="J40" s="413">
        <v>0</v>
      </c>
      <c r="K40" s="413">
        <v>4</v>
      </c>
      <c r="L40" s="413">
        <v>4</v>
      </c>
      <c r="M40" s="413">
        <v>4</v>
      </c>
      <c r="N40" s="413">
        <v>0</v>
      </c>
      <c r="O40" s="413">
        <v>0</v>
      </c>
      <c r="P40" s="413">
        <v>0</v>
      </c>
      <c r="Q40" s="413">
        <v>0</v>
      </c>
      <c r="R40" s="413">
        <v>0</v>
      </c>
      <c r="S40" s="413">
        <v>0</v>
      </c>
    </row>
    <row r="41" spans="1:19" ht="47.25">
      <c r="A41" s="88">
        <v>35</v>
      </c>
      <c r="B41" s="422" t="str">
        <f>'2'!B42</f>
        <v xml:space="preserve">Муниципальное бюджетное общеобразовательное 
учреждение лицей № 1
</v>
      </c>
      <c r="C41" s="423">
        <v>4</v>
      </c>
      <c r="D41" s="424">
        <v>5</v>
      </c>
      <c r="E41" s="425" t="s">
        <v>288</v>
      </c>
      <c r="F41" s="425" t="s">
        <v>288</v>
      </c>
      <c r="G41" s="426" t="s">
        <v>165</v>
      </c>
      <c r="H41" s="426" t="s">
        <v>165</v>
      </c>
      <c r="I41" s="424">
        <v>5</v>
      </c>
      <c r="J41" s="426" t="s">
        <v>165</v>
      </c>
      <c r="K41" s="424">
        <v>5</v>
      </c>
      <c r="L41" s="424">
        <v>5</v>
      </c>
      <c r="M41" s="424">
        <v>5</v>
      </c>
      <c r="N41" s="424">
        <v>1</v>
      </c>
      <c r="O41" s="426" t="s">
        <v>165</v>
      </c>
      <c r="P41" s="426" t="s">
        <v>165</v>
      </c>
      <c r="Q41" s="426" t="s">
        <v>165</v>
      </c>
      <c r="R41" s="426" t="s">
        <v>165</v>
      </c>
      <c r="S41" s="426" t="s">
        <v>165</v>
      </c>
    </row>
    <row r="42" spans="1:19" ht="63">
      <c r="A42" s="88">
        <v>36</v>
      </c>
      <c r="B42" s="117" t="str">
        <f>'2'!B43</f>
        <v xml:space="preserve">Муниципальное общеобразовательное учреждение "Инженерная школа города Комсомольска-на-Амуре"
</v>
      </c>
      <c r="C42" s="386">
        <v>3</v>
      </c>
      <c r="D42" s="420">
        <v>7</v>
      </c>
      <c r="E42" s="427" t="s">
        <v>288</v>
      </c>
      <c r="F42" s="427" t="s">
        <v>288</v>
      </c>
      <c r="G42" s="420">
        <v>0</v>
      </c>
      <c r="H42" s="420">
        <v>2</v>
      </c>
      <c r="I42" s="420">
        <v>1</v>
      </c>
      <c r="J42" s="420">
        <v>0</v>
      </c>
      <c r="K42" s="420">
        <v>0</v>
      </c>
      <c r="L42" s="420">
        <v>1</v>
      </c>
      <c r="M42" s="420">
        <v>0</v>
      </c>
      <c r="N42" s="420">
        <v>1</v>
      </c>
      <c r="O42" s="420">
        <v>0</v>
      </c>
      <c r="P42" s="420">
        <v>0</v>
      </c>
      <c r="Q42" s="420">
        <v>0</v>
      </c>
      <c r="R42" s="420">
        <v>0</v>
      </c>
      <c r="S42" s="420">
        <v>0</v>
      </c>
    </row>
    <row r="43" spans="1:19" ht="15">
      <c r="A43" s="37"/>
      <c r="B43" s="90" t="str">
        <f>'2'!B44</f>
        <v>Основного общего образования</v>
      </c>
      <c r="C43" s="90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</row>
    <row r="44" spans="1:19" ht="47.25">
      <c r="A44" s="88">
        <v>37</v>
      </c>
      <c r="B44" s="117" t="str">
        <f>'2'!B45</f>
        <v>Муниципальное общеобразовательное 
учреждение основная общеобразовательная школа № 29</v>
      </c>
      <c r="C44" s="89"/>
      <c r="D44" s="49"/>
      <c r="E44" s="220"/>
      <c r="F44" s="22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</row>
    <row r="45" spans="1:19" ht="15">
      <c r="A45" s="37"/>
      <c r="B45" s="90" t="str">
        <f>'2'!B46</f>
        <v>Начального общего образования</v>
      </c>
      <c r="C45" s="90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</row>
    <row r="46" spans="1:19" ht="15">
      <c r="A46" s="88"/>
      <c r="B46" s="89">
        <f>'2'!B47</f>
        <v>0</v>
      </c>
      <c r="C46" s="89"/>
      <c r="D46" s="49"/>
      <c r="E46" s="220"/>
      <c r="F46" s="220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</row>
    <row r="47" spans="1:19" ht="15">
      <c r="A47" s="88"/>
      <c r="B47" s="89">
        <f>'2'!B48</f>
        <v>0</v>
      </c>
      <c r="C47" s="89"/>
      <c r="D47" s="49"/>
      <c r="E47" s="220"/>
      <c r="F47" s="22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</row>
    <row r="48" spans="1:19" ht="15">
      <c r="A48" s="88"/>
      <c r="B48" s="89">
        <f>'2'!B49</f>
        <v>0</v>
      </c>
      <c r="C48" s="89"/>
      <c r="D48" s="49"/>
      <c r="E48" s="220"/>
      <c r="F48" s="22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</row>
    <row r="49" spans="1:19" ht="39.75" customHeight="1">
      <c r="A49" s="91"/>
      <c r="B49" s="169" t="str">
        <f>'2'!B50</f>
        <v>ИТОГО в общеобразовательных организациях:</v>
      </c>
      <c r="C49" s="115">
        <f>SUM(C7:C42,C44:C44,C46:C48)</f>
        <v>104</v>
      </c>
      <c r="D49" s="115">
        <f>SUM(D7:D42,D44:D44,D46:D48)</f>
        <v>133</v>
      </c>
      <c r="E49" s="115">
        <f>COUNTIF(E7:E48, "да")</f>
        <v>25</v>
      </c>
      <c r="F49" s="115">
        <f>COUNTIF(F7:F48, "да")</f>
        <v>26</v>
      </c>
      <c r="G49" s="115">
        <f t="shared" ref="G49:S49" si="0">SUM(G7:G42,G44:G44,G46:G48)</f>
        <v>2</v>
      </c>
      <c r="H49" s="115">
        <f t="shared" si="0"/>
        <v>2</v>
      </c>
      <c r="I49" s="115">
        <f t="shared" si="0"/>
        <v>105</v>
      </c>
      <c r="J49" s="115">
        <f t="shared" si="0"/>
        <v>0</v>
      </c>
      <c r="K49" s="115">
        <f t="shared" si="0"/>
        <v>62</v>
      </c>
      <c r="L49" s="115">
        <f t="shared" si="0"/>
        <v>64</v>
      </c>
      <c r="M49" s="115">
        <f t="shared" si="0"/>
        <v>94</v>
      </c>
      <c r="N49" s="115">
        <f t="shared" si="0"/>
        <v>19</v>
      </c>
      <c r="O49" s="115">
        <f t="shared" si="0"/>
        <v>166.8</v>
      </c>
      <c r="P49" s="115">
        <f t="shared" si="0"/>
        <v>6.6</v>
      </c>
      <c r="Q49" s="115">
        <f t="shared" si="0"/>
        <v>72.900000000000006</v>
      </c>
      <c r="R49" s="115">
        <f t="shared" si="0"/>
        <v>9</v>
      </c>
      <c r="S49" s="115">
        <f t="shared" si="0"/>
        <v>107.736</v>
      </c>
    </row>
    <row r="50" spans="1:19" ht="37.5" customHeight="1">
      <c r="A50" s="94"/>
      <c r="B50" s="90" t="str">
        <f>'2'!B51</f>
        <v>Вечерние (сменные) общеобразовательные организации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1:19" ht="15">
      <c r="A51" s="95"/>
      <c r="B51" s="89">
        <f>'2'!B52</f>
        <v>0</v>
      </c>
      <c r="C51" s="428"/>
      <c r="D51" s="428"/>
      <c r="E51" s="220"/>
      <c r="F51" s="220"/>
      <c r="G51" s="428"/>
      <c r="H51" s="428"/>
      <c r="I51" s="428"/>
      <c r="J51" s="428"/>
      <c r="K51" s="428"/>
      <c r="L51" s="428"/>
      <c r="M51" s="428"/>
      <c r="N51" s="428"/>
      <c r="O51" s="428"/>
      <c r="P51" s="428"/>
      <c r="Q51" s="428"/>
      <c r="R51" s="428"/>
      <c r="S51" s="428"/>
    </row>
    <row r="52" spans="1:19" ht="15">
      <c r="A52" s="88"/>
      <c r="B52" s="89">
        <f>'2'!B53</f>
        <v>0</v>
      </c>
      <c r="C52" s="428"/>
      <c r="D52" s="428"/>
      <c r="E52" s="220"/>
      <c r="F52" s="220"/>
      <c r="G52" s="428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8"/>
      <c r="S52" s="428"/>
    </row>
    <row r="53" spans="1:19" ht="15">
      <c r="A53" s="88"/>
      <c r="B53" s="89">
        <f>'2'!B54</f>
        <v>0</v>
      </c>
      <c r="C53" s="428"/>
      <c r="D53" s="428"/>
      <c r="E53" s="220"/>
      <c r="F53" s="220"/>
      <c r="G53" s="428"/>
      <c r="H53" s="428"/>
      <c r="I53" s="428"/>
      <c r="J53" s="428"/>
      <c r="K53" s="428"/>
      <c r="L53" s="428"/>
      <c r="M53" s="428"/>
      <c r="N53" s="428"/>
      <c r="O53" s="428"/>
      <c r="P53" s="428"/>
      <c r="Q53" s="428"/>
      <c r="R53" s="428"/>
      <c r="S53" s="428"/>
    </row>
    <row r="54" spans="1:19" ht="37.5" customHeight="1">
      <c r="A54" s="96"/>
      <c r="B54" s="169" t="str">
        <f>'2'!B55</f>
        <v>ИТОГО в вечерних (сменных) общеобразовательных организациях:</v>
      </c>
      <c r="C54" s="115">
        <f>SUM(C51:C53)</f>
        <v>0</v>
      </c>
      <c r="D54" s="115">
        <f>SUM(D51:D53)</f>
        <v>0</v>
      </c>
      <c r="E54" s="115">
        <f>COUNTIF(E51:E53, "да")</f>
        <v>0</v>
      </c>
      <c r="F54" s="115">
        <f>COUNTIF(F51:F53, "да")</f>
        <v>0</v>
      </c>
      <c r="G54" s="115">
        <f t="shared" ref="G54:M54" si="1">SUM(G51:G53)</f>
        <v>0</v>
      </c>
      <c r="H54" s="115">
        <f t="shared" si="1"/>
        <v>0</v>
      </c>
      <c r="I54" s="115">
        <f t="shared" si="1"/>
        <v>0</v>
      </c>
      <c r="J54" s="115">
        <f t="shared" si="1"/>
        <v>0</v>
      </c>
      <c r="K54" s="115">
        <f t="shared" si="1"/>
        <v>0</v>
      </c>
      <c r="L54" s="115">
        <f t="shared" si="1"/>
        <v>0</v>
      </c>
      <c r="M54" s="115">
        <f t="shared" si="1"/>
        <v>0</v>
      </c>
      <c r="N54" s="115">
        <f t="shared" ref="N54:S54" si="2">SUM(N51:N53)</f>
        <v>0</v>
      </c>
      <c r="O54" s="115">
        <f t="shared" si="2"/>
        <v>0</v>
      </c>
      <c r="P54" s="115">
        <f t="shared" si="2"/>
        <v>0</v>
      </c>
      <c r="Q54" s="115">
        <f t="shared" si="2"/>
        <v>0</v>
      </c>
      <c r="R54" s="115">
        <f t="shared" si="2"/>
        <v>0</v>
      </c>
      <c r="S54" s="115">
        <f t="shared" si="2"/>
        <v>0</v>
      </c>
    </row>
    <row r="55" spans="1:19" ht="15">
      <c r="A55" s="97"/>
      <c r="B55" s="169" t="str">
        <f>'2'!B56</f>
        <v>ВСЕГО:</v>
      </c>
      <c r="C55" s="115">
        <f>SUM(C49,C54)</f>
        <v>104</v>
      </c>
      <c r="D55" s="115">
        <f>SUM(D49,D54)</f>
        <v>133</v>
      </c>
      <c r="E55" s="115">
        <f t="shared" ref="E55:M55" si="3">SUM(E49,E54)</f>
        <v>25</v>
      </c>
      <c r="F55" s="115">
        <f t="shared" si="3"/>
        <v>26</v>
      </c>
      <c r="G55" s="115">
        <f t="shared" si="3"/>
        <v>2</v>
      </c>
      <c r="H55" s="115">
        <f t="shared" si="3"/>
        <v>2</v>
      </c>
      <c r="I55" s="115">
        <f t="shared" si="3"/>
        <v>105</v>
      </c>
      <c r="J55" s="115">
        <f t="shared" si="3"/>
        <v>0</v>
      </c>
      <c r="K55" s="115">
        <f t="shared" si="3"/>
        <v>62</v>
      </c>
      <c r="L55" s="115">
        <f t="shared" si="3"/>
        <v>64</v>
      </c>
      <c r="M55" s="115">
        <f t="shared" si="3"/>
        <v>94</v>
      </c>
      <c r="N55" s="115">
        <f t="shared" ref="N55:S55" si="4">SUM(N49,N54)</f>
        <v>19</v>
      </c>
      <c r="O55" s="115">
        <f t="shared" si="4"/>
        <v>166.8</v>
      </c>
      <c r="P55" s="115">
        <f t="shared" si="4"/>
        <v>6.6</v>
      </c>
      <c r="Q55" s="115">
        <f t="shared" si="4"/>
        <v>72.900000000000006</v>
      </c>
      <c r="R55" s="115">
        <f t="shared" si="4"/>
        <v>9</v>
      </c>
      <c r="S55" s="115">
        <f t="shared" si="4"/>
        <v>107.736</v>
      </c>
    </row>
    <row r="56" spans="1:19">
      <c r="A56" s="23"/>
      <c r="B56" s="99"/>
      <c r="C56" s="99"/>
    </row>
    <row r="57" spans="1:19" ht="24" customHeight="1">
      <c r="A57" s="568" t="s">
        <v>723</v>
      </c>
      <c r="B57" s="568"/>
      <c r="C57" s="568"/>
      <c r="D57" s="568"/>
      <c r="E57" s="568"/>
      <c r="F57" s="568"/>
      <c r="G57" s="568"/>
      <c r="H57" s="568"/>
      <c r="I57" s="568"/>
      <c r="J57" s="568"/>
      <c r="K57" s="568"/>
      <c r="L57" s="568"/>
      <c r="M57" s="568"/>
      <c r="N57" s="568"/>
      <c r="O57" s="568"/>
      <c r="P57" s="568"/>
      <c r="Q57" s="568"/>
      <c r="R57" s="568"/>
      <c r="S57" s="568"/>
    </row>
    <row r="58" spans="1:19">
      <c r="A58" s="23"/>
      <c r="B58" s="99"/>
      <c r="C58" s="99"/>
    </row>
    <row r="59" spans="1:19">
      <c r="A59" s="104" t="s">
        <v>138</v>
      </c>
      <c r="B59" s="100"/>
      <c r="C59" s="100"/>
    </row>
    <row r="60" spans="1:19">
      <c r="A60" s="100"/>
      <c r="B60" s="100"/>
      <c r="C60" s="100"/>
    </row>
    <row r="61" spans="1:19">
      <c r="A61" s="100"/>
      <c r="B61" s="100"/>
      <c r="C61" s="100"/>
    </row>
    <row r="62" spans="1:19">
      <c r="A62" s="100"/>
      <c r="B62" s="100"/>
      <c r="C62" s="100"/>
    </row>
  </sheetData>
  <mergeCells count="12">
    <mergeCell ref="A57:S57"/>
    <mergeCell ref="A1:S1"/>
    <mergeCell ref="A3:A4"/>
    <mergeCell ref="B3:B4"/>
    <mergeCell ref="C3:C4"/>
    <mergeCell ref="D3:D4"/>
    <mergeCell ref="E3:E4"/>
    <mergeCell ref="F3:F4"/>
    <mergeCell ref="G3:J3"/>
    <mergeCell ref="K3:M3"/>
    <mergeCell ref="N3:N4"/>
    <mergeCell ref="O3:S3"/>
  </mergeCells>
  <dataValidations count="1">
    <dataValidation type="list" allowBlank="1" showInputMessage="1" showErrorMessage="1" sqref="E7:F7 E9:F15 E17:F21 E23:F28 E30:F36 E38:F40 E42:F42 E44:F44 E46:F48 E51:F53">
      <formula1>"да, нет"</formula1>
    </dataValidation>
  </dataValidations>
  <pageMargins left="0.25" right="0.25" top="0.75" bottom="0.75" header="0.3" footer="0.3"/>
  <pageSetup paperSize="9" scale="17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7"/>
  <sheetViews>
    <sheetView zoomScale="82" workbookViewId="0">
      <pane ySplit="5" topLeftCell="A6" activePane="bottomLeft" state="frozen"/>
      <selection activeCell="Y8" sqref="Y8"/>
      <selection pane="bottomLeft" sqref="A1:V1"/>
    </sheetView>
  </sheetViews>
  <sheetFormatPr defaultColWidth="9.140625" defaultRowHeight="12.75"/>
  <cols>
    <col min="1" max="1" width="4.85546875" style="23" customWidth="1"/>
    <col min="2" max="2" width="49.140625" style="23" customWidth="1"/>
    <col min="3" max="3" width="21.85546875" style="23" customWidth="1"/>
    <col min="4" max="4" width="26" style="23" customWidth="1"/>
    <col min="5" max="5" width="19.28515625" style="23" customWidth="1"/>
    <col min="6" max="6" width="17.28515625" style="23" customWidth="1"/>
    <col min="7" max="7" width="9.140625" style="23" bestFit="1" customWidth="1"/>
    <col min="8" max="13" width="7.7109375" style="23" bestFit="1" customWidth="1"/>
    <col min="14" max="14" width="7.7109375" style="23" customWidth="1"/>
    <col min="15" max="15" width="11.28515625" style="23" customWidth="1"/>
    <col min="16" max="18" width="7.7109375" style="23" bestFit="1" customWidth="1"/>
    <col min="19" max="19" width="13.7109375" style="23" customWidth="1"/>
    <col min="20" max="20" width="13" style="23" bestFit="1" customWidth="1"/>
    <col min="21" max="21" width="10" style="23" bestFit="1" customWidth="1"/>
    <col min="22" max="25" width="12" style="23" customWidth="1"/>
    <col min="26" max="16384" width="9.140625" style="21"/>
  </cols>
  <sheetData>
    <row r="1" spans="1:25" ht="23.25" customHeight="1">
      <c r="A1" s="494" t="s">
        <v>724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22"/>
      <c r="X1" s="22"/>
      <c r="Y1" s="22"/>
    </row>
    <row r="2" spans="1:25" ht="15">
      <c r="A2" s="105">
        <v>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25" ht="69.75" customHeight="1">
      <c r="A3" s="495" t="s">
        <v>21</v>
      </c>
      <c r="B3" s="527" t="s">
        <v>22</v>
      </c>
      <c r="C3" s="495" t="s">
        <v>725</v>
      </c>
      <c r="D3" s="495"/>
      <c r="E3" s="495"/>
      <c r="F3" s="495" t="s">
        <v>726</v>
      </c>
      <c r="G3" s="495"/>
      <c r="H3" s="495"/>
      <c r="I3" s="495"/>
      <c r="J3" s="495"/>
      <c r="K3" s="495"/>
      <c r="L3" s="495"/>
      <c r="M3" s="495"/>
      <c r="N3" s="495"/>
      <c r="O3" s="495"/>
      <c r="P3" s="542" t="s">
        <v>727</v>
      </c>
      <c r="Q3" s="543"/>
      <c r="R3" s="564"/>
      <c r="S3" s="542" t="s">
        <v>728</v>
      </c>
      <c r="T3" s="543"/>
      <c r="U3" s="543"/>
      <c r="V3" s="564"/>
      <c r="W3" s="558" t="s">
        <v>729</v>
      </c>
      <c r="X3" s="558"/>
      <c r="Y3" s="558"/>
    </row>
    <row r="4" spans="1:25" s="282" customFormat="1" ht="241.5" customHeight="1">
      <c r="A4" s="495"/>
      <c r="B4" s="528"/>
      <c r="C4" s="24" t="s">
        <v>730</v>
      </c>
      <c r="D4" s="24" t="s">
        <v>731</v>
      </c>
      <c r="E4" s="24" t="s">
        <v>732</v>
      </c>
      <c r="F4" s="160" t="s">
        <v>733</v>
      </c>
      <c r="G4" s="160" t="s">
        <v>734</v>
      </c>
      <c r="H4" s="160" t="s">
        <v>735</v>
      </c>
      <c r="I4" s="160" t="s">
        <v>736</v>
      </c>
      <c r="J4" s="160" t="s">
        <v>737</v>
      </c>
      <c r="K4" s="160" t="s">
        <v>738</v>
      </c>
      <c r="L4" s="160" t="s">
        <v>739</v>
      </c>
      <c r="M4" s="160" t="s">
        <v>740</v>
      </c>
      <c r="N4" s="160" t="s">
        <v>741</v>
      </c>
      <c r="O4" s="160" t="s">
        <v>742</v>
      </c>
      <c r="P4" s="160" t="s">
        <v>743</v>
      </c>
      <c r="Q4" s="160" t="s">
        <v>744</v>
      </c>
      <c r="R4" s="160" t="s">
        <v>745</v>
      </c>
      <c r="S4" s="160" t="s">
        <v>746</v>
      </c>
      <c r="T4" s="160" t="s">
        <v>747</v>
      </c>
      <c r="U4" s="160" t="s">
        <v>748</v>
      </c>
      <c r="V4" s="160" t="s">
        <v>749</v>
      </c>
      <c r="W4" s="206" t="s">
        <v>750</v>
      </c>
      <c r="X4" s="206" t="s">
        <v>751</v>
      </c>
      <c r="Y4" s="206" t="s">
        <v>752</v>
      </c>
    </row>
    <row r="5" spans="1:25" ht="15.75">
      <c r="A5" s="429"/>
      <c r="B5" s="430"/>
      <c r="C5" s="431" t="s">
        <v>753</v>
      </c>
      <c r="D5" s="431" t="s">
        <v>754</v>
      </c>
      <c r="E5" s="431" t="s">
        <v>755</v>
      </c>
      <c r="F5" s="431" t="s">
        <v>756</v>
      </c>
      <c r="G5" s="431" t="s">
        <v>757</v>
      </c>
      <c r="H5" s="431" t="s">
        <v>758</v>
      </c>
      <c r="I5" s="431" t="s">
        <v>759</v>
      </c>
      <c r="J5" s="431" t="s">
        <v>760</v>
      </c>
      <c r="K5" s="431" t="s">
        <v>761</v>
      </c>
      <c r="L5" s="431" t="s">
        <v>762</v>
      </c>
      <c r="M5" s="431" t="s">
        <v>763</v>
      </c>
      <c r="N5" s="431" t="s">
        <v>764</v>
      </c>
      <c r="O5" s="431" t="s">
        <v>765</v>
      </c>
      <c r="P5" s="431" t="s">
        <v>766</v>
      </c>
      <c r="Q5" s="431" t="s">
        <v>767</v>
      </c>
      <c r="R5" s="431" t="s">
        <v>768</v>
      </c>
      <c r="S5" s="431" t="s">
        <v>769</v>
      </c>
      <c r="T5" s="431" t="s">
        <v>770</v>
      </c>
      <c r="U5" s="431" t="s">
        <v>771</v>
      </c>
      <c r="V5" s="431" t="s">
        <v>772</v>
      </c>
      <c r="W5" s="35" t="s">
        <v>773</v>
      </c>
      <c r="X5" s="35" t="s">
        <v>774</v>
      </c>
      <c r="Y5" s="35" t="s">
        <v>775</v>
      </c>
    </row>
    <row r="6" spans="1:25" ht="15" customHeight="1">
      <c r="A6" s="37"/>
      <c r="B6" s="90" t="str">
        <f>'2'!B7</f>
        <v>Среднего общего образования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432"/>
      <c r="Q6" s="432"/>
      <c r="R6" s="432"/>
      <c r="S6" s="432"/>
      <c r="T6" s="432"/>
      <c r="U6" s="432"/>
      <c r="V6" s="432"/>
      <c r="W6" s="51"/>
      <c r="X6" s="51"/>
      <c r="Y6" s="51"/>
    </row>
    <row r="7" spans="1:25" ht="63">
      <c r="A7" s="88">
        <v>1</v>
      </c>
      <c r="B7" s="117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89">
        <v>41</v>
      </c>
      <c r="D7" s="89">
        <v>54</v>
      </c>
      <c r="E7" s="89">
        <v>196</v>
      </c>
      <c r="F7" s="295" t="s">
        <v>776</v>
      </c>
      <c r="G7" s="89">
        <v>1</v>
      </c>
      <c r="H7" s="89">
        <v>1</v>
      </c>
      <c r="I7" s="89">
        <v>1</v>
      </c>
      <c r="J7" s="89">
        <v>42</v>
      </c>
      <c r="K7" s="89">
        <v>42</v>
      </c>
      <c r="L7" s="89">
        <v>540</v>
      </c>
      <c r="M7" s="89">
        <v>540</v>
      </c>
      <c r="N7" s="89">
        <v>540</v>
      </c>
      <c r="O7" s="89">
        <v>466</v>
      </c>
      <c r="P7" s="433">
        <v>0</v>
      </c>
      <c r="Q7" s="433">
        <v>1</v>
      </c>
      <c r="R7" s="433">
        <v>0</v>
      </c>
      <c r="S7" s="433">
        <v>1</v>
      </c>
      <c r="T7" s="433">
        <v>0</v>
      </c>
      <c r="U7" s="433">
        <v>0</v>
      </c>
      <c r="V7" s="433">
        <v>1</v>
      </c>
      <c r="W7" s="268" t="s">
        <v>777</v>
      </c>
      <c r="X7" s="49">
        <v>263</v>
      </c>
      <c r="Y7" s="49">
        <v>7</v>
      </c>
    </row>
    <row r="8" spans="1:25" ht="63">
      <c r="A8" s="88">
        <v>2</v>
      </c>
      <c r="B8" s="117" t="str">
        <f>'2'!B9</f>
        <v xml:space="preserve">Муниципальное общеобразовательное 
учреждение средняя общеобразовательная школа № 3
</v>
      </c>
      <c r="C8" s="89">
        <v>53</v>
      </c>
      <c r="D8" s="295">
        <v>36</v>
      </c>
      <c r="E8" s="295">
        <v>265</v>
      </c>
      <c r="F8" s="295" t="s">
        <v>776</v>
      </c>
      <c r="G8" s="295">
        <v>1</v>
      </c>
      <c r="H8" s="295">
        <v>1</v>
      </c>
      <c r="I8" s="295">
        <v>1</v>
      </c>
      <c r="J8" s="295">
        <v>53</v>
      </c>
      <c r="K8" s="295">
        <v>53</v>
      </c>
      <c r="L8" s="295">
        <v>923</v>
      </c>
      <c r="M8" s="295">
        <v>921</v>
      </c>
      <c r="N8" s="295">
        <v>791</v>
      </c>
      <c r="O8" s="295">
        <v>781</v>
      </c>
      <c r="P8" s="434">
        <v>2</v>
      </c>
      <c r="Q8" s="434">
        <v>921</v>
      </c>
      <c r="R8" s="434">
        <v>0</v>
      </c>
      <c r="S8" s="434">
        <v>1</v>
      </c>
      <c r="T8" s="434">
        <v>0</v>
      </c>
      <c r="U8" s="434">
        <v>0</v>
      </c>
      <c r="V8" s="434">
        <v>1</v>
      </c>
      <c r="W8" s="435" t="s">
        <v>778</v>
      </c>
      <c r="X8" s="69">
        <v>807</v>
      </c>
      <c r="Y8" s="69">
        <v>0</v>
      </c>
    </row>
    <row r="9" spans="1:25" ht="78.75">
      <c r="A9" s="88">
        <v>3</v>
      </c>
      <c r="B9" s="117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89">
        <v>59</v>
      </c>
      <c r="D9" s="89">
        <v>257</v>
      </c>
      <c r="E9" s="89">
        <v>510</v>
      </c>
      <c r="F9" s="89" t="s">
        <v>776</v>
      </c>
      <c r="G9" s="89">
        <v>1</v>
      </c>
      <c r="H9" s="89">
        <v>1</v>
      </c>
      <c r="I9" s="89">
        <v>1</v>
      </c>
      <c r="J9" s="89">
        <v>59</v>
      </c>
      <c r="K9" s="89">
        <v>59</v>
      </c>
      <c r="L9" s="89">
        <v>1235</v>
      </c>
      <c r="M9" s="89">
        <v>1235</v>
      </c>
      <c r="N9" s="89">
        <v>1039</v>
      </c>
      <c r="O9" s="89">
        <v>1039</v>
      </c>
      <c r="P9" s="433">
        <v>0</v>
      </c>
      <c r="Q9" s="433">
        <v>1</v>
      </c>
      <c r="R9" s="433">
        <v>0</v>
      </c>
      <c r="S9" s="433">
        <v>1</v>
      </c>
      <c r="T9" s="433">
        <v>0</v>
      </c>
      <c r="U9" s="433">
        <v>0</v>
      </c>
      <c r="V9" s="433">
        <v>1</v>
      </c>
      <c r="W9" s="268" t="s">
        <v>779</v>
      </c>
      <c r="X9" s="49">
        <v>1113</v>
      </c>
      <c r="Y9" s="49">
        <v>838</v>
      </c>
    </row>
    <row r="10" spans="1:25" ht="63">
      <c r="A10" s="88">
        <v>4</v>
      </c>
      <c r="B10" s="117" t="str">
        <f>'2'!B11</f>
        <v xml:space="preserve">Муниципальное общеобразовательное 
учреждение средняя общеобразовательная школа № 5
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433"/>
      <c r="Q10" s="433"/>
      <c r="R10" s="433"/>
      <c r="S10" s="433"/>
      <c r="T10" s="433"/>
      <c r="U10" s="433"/>
      <c r="V10" s="433"/>
      <c r="W10" s="268"/>
      <c r="X10" s="49"/>
      <c r="Y10" s="49"/>
    </row>
    <row r="11" spans="1:25" ht="63">
      <c r="A11" s="88">
        <v>5</v>
      </c>
      <c r="B11" s="117" t="str">
        <f>'2'!B12</f>
        <v xml:space="preserve">Муниципальное общеобразовательное 
учреждение средняя общеобразовательная школа № 6
</v>
      </c>
      <c r="C11" s="89">
        <v>49</v>
      </c>
      <c r="D11" s="89">
        <v>56</v>
      </c>
      <c r="E11" s="89">
        <v>12</v>
      </c>
      <c r="F11" s="89" t="s">
        <v>780</v>
      </c>
      <c r="G11" s="89">
        <v>1</v>
      </c>
      <c r="H11" s="89">
        <v>1</v>
      </c>
      <c r="I11" s="89">
        <v>1</v>
      </c>
      <c r="J11" s="89"/>
      <c r="K11" s="89">
        <v>49</v>
      </c>
      <c r="L11" s="89">
        <v>848</v>
      </c>
      <c r="M11" s="89">
        <v>848</v>
      </c>
      <c r="N11" s="89">
        <v>840</v>
      </c>
      <c r="O11" s="89">
        <v>840</v>
      </c>
      <c r="P11" s="433"/>
      <c r="Q11" s="433">
        <v>1</v>
      </c>
      <c r="R11" s="433"/>
      <c r="S11" s="433">
        <v>1</v>
      </c>
      <c r="T11" s="433">
        <v>0</v>
      </c>
      <c r="U11" s="433">
        <v>0</v>
      </c>
      <c r="V11" s="433">
        <v>1</v>
      </c>
      <c r="W11" s="268" t="s">
        <v>781</v>
      </c>
      <c r="X11" s="49">
        <v>848</v>
      </c>
      <c r="Y11" s="49">
        <v>840</v>
      </c>
    </row>
    <row r="12" spans="1:25" ht="78.75">
      <c r="A12" s="88">
        <v>6</v>
      </c>
      <c r="B12" s="117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433"/>
      <c r="Q12" s="433"/>
      <c r="R12" s="433"/>
      <c r="S12" s="433"/>
      <c r="T12" s="433"/>
      <c r="U12" s="433"/>
      <c r="V12" s="433"/>
      <c r="W12" s="268"/>
      <c r="X12" s="49"/>
      <c r="Y12" s="49"/>
    </row>
    <row r="13" spans="1:25" ht="63">
      <c r="A13" s="88">
        <v>7</v>
      </c>
      <c r="B13" s="117" t="str">
        <f>'2'!B14</f>
        <v xml:space="preserve">Муниципальное общеобразовательное 
учреждение средняя общеобразовательная школа № 8
</v>
      </c>
      <c r="C13" s="89">
        <v>31</v>
      </c>
      <c r="D13" s="89">
        <v>786</v>
      </c>
      <c r="E13" s="89">
        <v>692</v>
      </c>
      <c r="F13" s="89" t="s">
        <v>776</v>
      </c>
      <c r="G13" s="89">
        <v>1</v>
      </c>
      <c r="H13" s="89">
        <v>1</v>
      </c>
      <c r="I13" s="89">
        <v>1</v>
      </c>
      <c r="J13" s="89">
        <v>31</v>
      </c>
      <c r="K13" s="89">
        <v>31</v>
      </c>
      <c r="L13" s="89">
        <v>786</v>
      </c>
      <c r="M13" s="89">
        <v>786</v>
      </c>
      <c r="N13" s="89">
        <v>692</v>
      </c>
      <c r="O13" s="89">
        <v>692</v>
      </c>
      <c r="P13" s="433">
        <v>0</v>
      </c>
      <c r="Q13" s="433">
        <v>1</v>
      </c>
      <c r="R13" s="433">
        <v>0</v>
      </c>
      <c r="S13" s="433">
        <v>1</v>
      </c>
      <c r="T13" s="433">
        <v>0</v>
      </c>
      <c r="U13" s="433">
        <v>0</v>
      </c>
      <c r="V13" s="433">
        <v>1</v>
      </c>
      <c r="W13" s="268" t="s">
        <v>782</v>
      </c>
      <c r="X13" s="49">
        <v>515</v>
      </c>
      <c r="Y13" s="49">
        <v>729</v>
      </c>
    </row>
    <row r="14" spans="1:25" ht="47.25">
      <c r="A14" s="88">
        <v>8</v>
      </c>
      <c r="B14" s="117" t="str">
        <f>'2'!B15</f>
        <v xml:space="preserve">Муниципальное общеобразовательное 
учреждение гимназия № 9
</v>
      </c>
      <c r="C14" s="89">
        <v>58</v>
      </c>
      <c r="D14" s="89">
        <v>935</v>
      </c>
      <c r="E14" s="89"/>
      <c r="F14" s="89" t="s">
        <v>776</v>
      </c>
      <c r="G14" s="89">
        <v>1</v>
      </c>
      <c r="H14" s="89">
        <v>1</v>
      </c>
      <c r="I14" s="89">
        <v>1</v>
      </c>
      <c r="J14" s="89">
        <v>58</v>
      </c>
      <c r="K14" s="89">
        <v>58</v>
      </c>
      <c r="L14" s="89">
        <v>935</v>
      </c>
      <c r="M14" s="89">
        <v>935</v>
      </c>
      <c r="N14" s="89"/>
      <c r="O14" s="89"/>
      <c r="P14" s="433">
        <v>0</v>
      </c>
      <c r="Q14" s="433">
        <v>1</v>
      </c>
      <c r="R14" s="433">
        <v>0</v>
      </c>
      <c r="S14" s="433">
        <v>1</v>
      </c>
      <c r="T14" s="433">
        <v>1</v>
      </c>
      <c r="U14" s="433">
        <v>0</v>
      </c>
      <c r="V14" s="433">
        <v>1</v>
      </c>
      <c r="W14" s="268" t="s">
        <v>783</v>
      </c>
      <c r="X14" s="49">
        <v>935</v>
      </c>
      <c r="Y14" s="49"/>
    </row>
    <row r="15" spans="1:25" ht="63">
      <c r="A15" s="88">
        <v>9</v>
      </c>
      <c r="B15" s="117" t="str">
        <f>'2'!B16</f>
        <v xml:space="preserve">Муниципальное общеобразовательное 
учреждение средняя общеобразовательная школа № 13
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433"/>
      <c r="Q15" s="433"/>
      <c r="R15" s="433"/>
      <c r="S15" s="433"/>
      <c r="T15" s="433"/>
      <c r="U15" s="433"/>
      <c r="V15" s="433"/>
      <c r="W15" s="268"/>
      <c r="X15" s="49"/>
      <c r="Y15" s="49"/>
    </row>
    <row r="16" spans="1:25" ht="63">
      <c r="A16" s="88">
        <v>10</v>
      </c>
      <c r="B16" s="117" t="str">
        <f>'2'!B17</f>
        <v xml:space="preserve">Муниципальное общеобразовательное
учреждение средняя общеобразовательная школа № 14
</v>
      </c>
      <c r="C16" s="89">
        <v>40</v>
      </c>
      <c r="D16" s="295">
        <v>772</v>
      </c>
      <c r="E16" s="295">
        <v>659</v>
      </c>
      <c r="F16" s="295" t="s">
        <v>784</v>
      </c>
      <c r="G16" s="295">
        <v>1</v>
      </c>
      <c r="H16" s="295">
        <v>1</v>
      </c>
      <c r="I16" s="295">
        <v>1</v>
      </c>
      <c r="J16" s="295">
        <v>40</v>
      </c>
      <c r="K16" s="295">
        <v>40</v>
      </c>
      <c r="L16" s="295">
        <v>772</v>
      </c>
      <c r="M16" s="295">
        <v>772</v>
      </c>
      <c r="N16" s="295">
        <v>659</v>
      </c>
      <c r="O16" s="295">
        <v>659</v>
      </c>
      <c r="P16" s="434">
        <v>0</v>
      </c>
      <c r="Q16" s="434">
        <v>1</v>
      </c>
      <c r="R16" s="434">
        <v>0</v>
      </c>
      <c r="S16" s="434">
        <v>0</v>
      </c>
      <c r="T16" s="434">
        <v>0</v>
      </c>
      <c r="U16" s="434">
        <v>0</v>
      </c>
      <c r="V16" s="434">
        <v>1</v>
      </c>
      <c r="W16" s="435" t="s">
        <v>287</v>
      </c>
      <c r="X16" s="69">
        <v>1</v>
      </c>
      <c r="Y16" s="69">
        <v>1</v>
      </c>
    </row>
    <row r="17" spans="1:25" ht="63">
      <c r="A17" s="88">
        <v>11</v>
      </c>
      <c r="B17" s="117" t="str">
        <f>'2'!B18</f>
        <v xml:space="preserve">Муниципальное общеобразовательное 
учреждение средняя общеобразовательная школа № 15
</v>
      </c>
      <c r="C17" s="89">
        <v>44</v>
      </c>
      <c r="D17" s="89">
        <v>95</v>
      </c>
      <c r="E17" s="89">
        <v>311</v>
      </c>
      <c r="F17" s="89" t="s">
        <v>776</v>
      </c>
      <c r="G17" s="89">
        <v>1</v>
      </c>
      <c r="H17" s="89">
        <v>1</v>
      </c>
      <c r="I17" s="89">
        <v>1</v>
      </c>
      <c r="J17" s="89">
        <v>44</v>
      </c>
      <c r="K17" s="89">
        <v>44</v>
      </c>
      <c r="L17" s="89">
        <v>658</v>
      </c>
      <c r="M17" s="89">
        <v>658</v>
      </c>
      <c r="N17" s="89">
        <v>649</v>
      </c>
      <c r="O17" s="89">
        <v>649</v>
      </c>
      <c r="P17" s="433">
        <v>0</v>
      </c>
      <c r="Q17" s="433">
        <v>1</v>
      </c>
      <c r="R17" s="433">
        <v>0</v>
      </c>
      <c r="S17" s="433">
        <v>1</v>
      </c>
      <c r="T17" s="433">
        <v>0</v>
      </c>
      <c r="U17" s="433">
        <v>1</v>
      </c>
      <c r="V17" s="433">
        <v>1</v>
      </c>
      <c r="W17" s="268" t="s">
        <v>785</v>
      </c>
      <c r="X17" s="49">
        <v>336</v>
      </c>
      <c r="Y17" s="49">
        <v>0</v>
      </c>
    </row>
    <row r="18" spans="1:25" ht="78.75">
      <c r="A18" s="88">
        <v>12</v>
      </c>
      <c r="B18" s="117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180">
        <v>56</v>
      </c>
      <c r="D18" s="89">
        <v>153</v>
      </c>
      <c r="E18" s="89">
        <v>393</v>
      </c>
      <c r="F18" s="388" t="s">
        <v>776</v>
      </c>
      <c r="G18" s="89">
        <v>1</v>
      </c>
      <c r="H18" s="89">
        <v>1</v>
      </c>
      <c r="I18" s="89">
        <v>1</v>
      </c>
      <c r="J18" s="89">
        <v>57</v>
      </c>
      <c r="K18" s="89">
        <v>57</v>
      </c>
      <c r="L18" s="89">
        <v>893</v>
      </c>
      <c r="M18" s="89">
        <v>893</v>
      </c>
      <c r="N18" s="89">
        <v>934</v>
      </c>
      <c r="O18" s="89">
        <v>934</v>
      </c>
      <c r="P18" s="433">
        <v>0</v>
      </c>
      <c r="Q18" s="433">
        <v>1</v>
      </c>
      <c r="R18" s="433">
        <v>0</v>
      </c>
      <c r="S18" s="433">
        <v>1</v>
      </c>
      <c r="T18" s="433">
        <v>0</v>
      </c>
      <c r="U18" s="433">
        <v>0</v>
      </c>
      <c r="V18" s="433">
        <v>1</v>
      </c>
      <c r="W18" s="268" t="s">
        <v>786</v>
      </c>
      <c r="X18" s="49">
        <v>789</v>
      </c>
      <c r="Y18" s="49">
        <v>263</v>
      </c>
    </row>
    <row r="19" spans="1:25" ht="63">
      <c r="A19" s="88">
        <v>13</v>
      </c>
      <c r="B19" s="117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433"/>
      <c r="Q19" s="433"/>
      <c r="R19" s="433"/>
      <c r="S19" s="433"/>
      <c r="T19" s="433"/>
      <c r="U19" s="433"/>
      <c r="V19" s="433"/>
      <c r="W19" s="268"/>
      <c r="X19" s="49"/>
      <c r="Y19" s="49"/>
    </row>
    <row r="20" spans="1:25" ht="63">
      <c r="A20" s="88">
        <v>14</v>
      </c>
      <c r="B20" s="117" t="str">
        <f>'2'!B21</f>
        <v xml:space="preserve">Муниципальное общеобразовательное 
учреждение средняя общеобразовательная школа № 19
</v>
      </c>
      <c r="C20" s="89">
        <v>33</v>
      </c>
      <c r="D20" s="89">
        <v>409</v>
      </c>
      <c r="E20" s="89">
        <v>355</v>
      </c>
      <c r="F20" s="89" t="s">
        <v>776</v>
      </c>
      <c r="G20" s="89">
        <v>1</v>
      </c>
      <c r="H20" s="89">
        <v>1</v>
      </c>
      <c r="I20" s="89">
        <v>1</v>
      </c>
      <c r="J20" s="89">
        <v>33</v>
      </c>
      <c r="K20" s="89">
        <v>33</v>
      </c>
      <c r="L20" s="89">
        <v>409</v>
      </c>
      <c r="M20" s="89">
        <v>409</v>
      </c>
      <c r="N20" s="89">
        <v>355</v>
      </c>
      <c r="O20" s="89">
        <v>355</v>
      </c>
      <c r="P20" s="433">
        <v>0</v>
      </c>
      <c r="Q20" s="433">
        <v>1</v>
      </c>
      <c r="R20" s="433">
        <v>0</v>
      </c>
      <c r="S20" s="433">
        <v>1</v>
      </c>
      <c r="T20" s="433">
        <v>0</v>
      </c>
      <c r="U20" s="433">
        <v>0</v>
      </c>
      <c r="V20" s="433">
        <v>1</v>
      </c>
      <c r="W20" s="268"/>
      <c r="X20" s="49"/>
      <c r="Y20" s="49"/>
    </row>
    <row r="21" spans="1:25" ht="63">
      <c r="A21" s="88">
        <v>15</v>
      </c>
      <c r="B21" s="117" t="str">
        <f>'2'!B22</f>
        <v xml:space="preserve">Муниципальное общеобразовательное 
учреждение средняя школа с кадетскими классами № 22
</v>
      </c>
      <c r="C21" s="89">
        <v>55</v>
      </c>
      <c r="D21" s="180"/>
      <c r="E21" s="89">
        <v>675</v>
      </c>
      <c r="F21" s="89" t="s">
        <v>776</v>
      </c>
      <c r="G21" s="89">
        <v>1</v>
      </c>
      <c r="H21" s="89">
        <v>1</v>
      </c>
      <c r="I21" s="89">
        <v>1</v>
      </c>
      <c r="J21" s="89">
        <v>55</v>
      </c>
      <c r="K21" s="89">
        <v>55</v>
      </c>
      <c r="L21" s="89">
        <v>811</v>
      </c>
      <c r="M21" s="89">
        <v>811</v>
      </c>
      <c r="N21" s="89">
        <v>675</v>
      </c>
      <c r="O21" s="89">
        <v>675</v>
      </c>
      <c r="P21" s="433">
        <v>0</v>
      </c>
      <c r="Q21" s="433">
        <v>1</v>
      </c>
      <c r="R21" s="433">
        <v>0</v>
      </c>
      <c r="S21" s="433">
        <v>1</v>
      </c>
      <c r="T21" s="433">
        <v>0</v>
      </c>
      <c r="U21" s="433">
        <v>0</v>
      </c>
      <c r="V21" s="433">
        <v>1</v>
      </c>
      <c r="W21" s="268" t="s">
        <v>787</v>
      </c>
      <c r="X21" s="49">
        <v>492</v>
      </c>
      <c r="Y21" s="58"/>
    </row>
    <row r="22" spans="1:25" ht="78.75">
      <c r="A22" s="88">
        <v>16</v>
      </c>
      <c r="B22" s="117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89">
        <v>60</v>
      </c>
      <c r="D22" s="295">
        <v>812</v>
      </c>
      <c r="E22" s="295">
        <v>820</v>
      </c>
      <c r="F22" s="295" t="s">
        <v>776</v>
      </c>
      <c r="G22" s="295">
        <v>1</v>
      </c>
      <c r="H22" s="295">
        <v>1</v>
      </c>
      <c r="I22" s="295">
        <v>1</v>
      </c>
      <c r="J22" s="295">
        <v>60</v>
      </c>
      <c r="K22" s="295">
        <v>60</v>
      </c>
      <c r="L22" s="295">
        <v>834</v>
      </c>
      <c r="M22" s="295">
        <v>834</v>
      </c>
      <c r="N22" s="295">
        <v>877</v>
      </c>
      <c r="O22" s="295">
        <v>877</v>
      </c>
      <c r="P22" s="434">
        <v>0</v>
      </c>
      <c r="Q22" s="434">
        <v>1</v>
      </c>
      <c r="R22" s="434">
        <v>0</v>
      </c>
      <c r="S22" s="434">
        <v>1</v>
      </c>
      <c r="T22" s="434">
        <v>1</v>
      </c>
      <c r="U22" s="434">
        <v>0</v>
      </c>
      <c r="V22" s="434">
        <v>1</v>
      </c>
      <c r="W22" s="435" t="s">
        <v>783</v>
      </c>
      <c r="X22" s="69">
        <v>610</v>
      </c>
      <c r="Y22" s="69">
        <v>682</v>
      </c>
    </row>
    <row r="23" spans="1:25" ht="63">
      <c r="A23" s="88">
        <v>17</v>
      </c>
      <c r="B23" s="117" t="str">
        <f>'2'!B24</f>
        <v xml:space="preserve">Муниципальное общеобразовательное 
учреждение средняя общеобразовательная школа № 24
</v>
      </c>
      <c r="C23" s="89">
        <v>56</v>
      </c>
      <c r="D23" s="89">
        <v>153</v>
      </c>
      <c r="E23" s="89">
        <v>310</v>
      </c>
      <c r="F23" s="89" t="s">
        <v>780</v>
      </c>
      <c r="G23" s="89">
        <v>1</v>
      </c>
      <c r="H23" s="89">
        <v>1</v>
      </c>
      <c r="I23" s="89">
        <v>1</v>
      </c>
      <c r="J23" s="89">
        <v>56</v>
      </c>
      <c r="K23" s="89">
        <v>56</v>
      </c>
      <c r="L23" s="89">
        <v>853</v>
      </c>
      <c r="M23" s="89">
        <v>853</v>
      </c>
      <c r="N23" s="89">
        <v>853</v>
      </c>
      <c r="O23" s="89">
        <v>797</v>
      </c>
      <c r="P23" s="433">
        <v>0</v>
      </c>
      <c r="Q23" s="433">
        <v>1</v>
      </c>
      <c r="R23" s="433">
        <v>0</v>
      </c>
      <c r="S23" s="433">
        <v>1</v>
      </c>
      <c r="T23" s="433">
        <v>1</v>
      </c>
      <c r="U23" s="433">
        <v>0</v>
      </c>
      <c r="V23" s="433">
        <v>1</v>
      </c>
      <c r="W23" s="268" t="s">
        <v>788</v>
      </c>
      <c r="X23" s="49">
        <v>518</v>
      </c>
      <c r="Y23" s="49">
        <v>198</v>
      </c>
    </row>
    <row r="24" spans="1:25" ht="63">
      <c r="A24" s="88">
        <v>18</v>
      </c>
      <c r="B24" s="117" t="str">
        <f>'2'!B25</f>
        <v xml:space="preserve">Муниципальное общеобразовательное 
учреждение средняя общеобразовательная школа № 27
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433"/>
      <c r="Q24" s="433"/>
      <c r="R24" s="433"/>
      <c r="S24" s="433"/>
      <c r="T24" s="433"/>
      <c r="U24" s="433"/>
      <c r="V24" s="433"/>
      <c r="W24" s="268"/>
      <c r="X24" s="49"/>
      <c r="Y24" s="49"/>
    </row>
    <row r="25" spans="1:25" ht="63">
      <c r="A25" s="88">
        <v>19</v>
      </c>
      <c r="B25" s="117" t="str">
        <f>'2'!B26</f>
        <v xml:space="preserve">Муниципальное общеобразовательное 
учреждение средняя общеобразовательная школа № 28
</v>
      </c>
      <c r="C25" s="89">
        <v>20</v>
      </c>
      <c r="D25" s="89">
        <v>32</v>
      </c>
      <c r="E25" s="89">
        <v>218</v>
      </c>
      <c r="F25" s="89" t="s">
        <v>789</v>
      </c>
      <c r="G25" s="89">
        <v>1</v>
      </c>
      <c r="H25" s="89">
        <v>1</v>
      </c>
      <c r="I25" s="89">
        <v>1</v>
      </c>
      <c r="J25" s="89">
        <v>20</v>
      </c>
      <c r="K25" s="89">
        <v>20</v>
      </c>
      <c r="L25" s="89">
        <v>343</v>
      </c>
      <c r="M25" s="89">
        <v>343</v>
      </c>
      <c r="N25" s="89">
        <v>259</v>
      </c>
      <c r="O25" s="89">
        <v>259</v>
      </c>
      <c r="P25" s="433">
        <v>0</v>
      </c>
      <c r="Q25" s="433">
        <v>1</v>
      </c>
      <c r="R25" s="433">
        <v>0</v>
      </c>
      <c r="S25" s="433">
        <v>1</v>
      </c>
      <c r="T25" s="433">
        <v>0</v>
      </c>
      <c r="U25" s="433">
        <v>0</v>
      </c>
      <c r="V25" s="433">
        <v>1</v>
      </c>
      <c r="W25" s="268" t="s">
        <v>790</v>
      </c>
      <c r="X25" s="49">
        <v>252</v>
      </c>
      <c r="Y25" s="49">
        <v>135</v>
      </c>
    </row>
    <row r="26" spans="1:25" ht="63">
      <c r="A26" s="88">
        <v>20</v>
      </c>
      <c r="B26" s="117" t="str">
        <f>'2'!B27</f>
        <v xml:space="preserve">Муниципальное общеобразовательное 
учреждение средняя общеобразовательная школа № 30
</v>
      </c>
      <c r="C26" s="89">
        <v>35</v>
      </c>
      <c r="D26" s="89">
        <v>63</v>
      </c>
      <c r="E26" s="89">
        <v>27</v>
      </c>
      <c r="F26" s="89" t="s">
        <v>776</v>
      </c>
      <c r="G26" s="89">
        <v>1</v>
      </c>
      <c r="H26" s="89">
        <v>1</v>
      </c>
      <c r="I26" s="89">
        <v>1</v>
      </c>
      <c r="J26" s="89">
        <v>38</v>
      </c>
      <c r="K26" s="89">
        <v>38</v>
      </c>
      <c r="L26" s="89">
        <v>510</v>
      </c>
      <c r="M26" s="89">
        <v>510</v>
      </c>
      <c r="N26" s="89">
        <v>327</v>
      </c>
      <c r="O26" s="89">
        <v>327</v>
      </c>
      <c r="P26" s="433">
        <v>0</v>
      </c>
      <c r="Q26" s="433">
        <v>0</v>
      </c>
      <c r="R26" s="433">
        <v>1</v>
      </c>
      <c r="S26" s="433">
        <v>1</v>
      </c>
      <c r="T26" s="433">
        <v>0</v>
      </c>
      <c r="U26" s="433">
        <v>0</v>
      </c>
      <c r="V26" s="433">
        <v>1</v>
      </c>
      <c r="W26" s="268" t="s">
        <v>791</v>
      </c>
      <c r="X26" s="49">
        <v>122</v>
      </c>
      <c r="Y26" s="49">
        <v>0</v>
      </c>
    </row>
    <row r="27" spans="1:25" ht="63">
      <c r="A27" s="88">
        <v>21</v>
      </c>
      <c r="B27" s="117" t="str">
        <f>'2'!B28</f>
        <v xml:space="preserve">Муниципальное общеобразовательное 
учреждение средняя общеобразовательная школа № 31
</v>
      </c>
      <c r="C27" s="89">
        <v>68</v>
      </c>
      <c r="D27" s="89">
        <v>180</v>
      </c>
      <c r="E27" s="89">
        <v>632</v>
      </c>
      <c r="F27" s="89" t="s">
        <v>776</v>
      </c>
      <c r="G27" s="89">
        <v>1</v>
      </c>
      <c r="H27" s="89">
        <v>1</v>
      </c>
      <c r="I27" s="89">
        <v>1</v>
      </c>
      <c r="J27" s="89">
        <v>68</v>
      </c>
      <c r="K27" s="89">
        <v>68</v>
      </c>
      <c r="L27" s="89">
        <v>1219</v>
      </c>
      <c r="M27" s="89">
        <v>1219</v>
      </c>
      <c r="N27" s="89">
        <v>1034</v>
      </c>
      <c r="O27" s="89">
        <v>1034</v>
      </c>
      <c r="P27" s="433"/>
      <c r="Q27" s="433">
        <v>1</v>
      </c>
      <c r="R27" s="433"/>
      <c r="S27" s="433">
        <v>1</v>
      </c>
      <c r="T27" s="433">
        <v>0</v>
      </c>
      <c r="U27" s="433">
        <v>0</v>
      </c>
      <c r="V27" s="433">
        <v>1</v>
      </c>
      <c r="W27" s="268" t="s">
        <v>792</v>
      </c>
      <c r="X27" s="49">
        <v>651</v>
      </c>
      <c r="Y27" s="49">
        <v>618</v>
      </c>
    </row>
    <row r="28" spans="1:25" ht="63">
      <c r="A28" s="88">
        <v>22</v>
      </c>
      <c r="B28" s="117" t="str">
        <f>'2'!B29</f>
        <v xml:space="preserve">Муниципальное общеобразовательное 
учреждение средняя общеобразовательная школа № 32
</v>
      </c>
      <c r="C28" s="89"/>
      <c r="D28" s="89">
        <v>640</v>
      </c>
      <c r="E28" s="89">
        <v>905</v>
      </c>
      <c r="F28" s="89" t="s">
        <v>780</v>
      </c>
      <c r="G28" s="89">
        <v>1</v>
      </c>
      <c r="H28" s="89">
        <v>1</v>
      </c>
      <c r="I28" s="89">
        <v>1</v>
      </c>
      <c r="J28" s="89">
        <v>52</v>
      </c>
      <c r="K28" s="89">
        <v>52</v>
      </c>
      <c r="L28" s="89">
        <v>942</v>
      </c>
      <c r="M28" s="89">
        <v>942</v>
      </c>
      <c r="N28" s="89">
        <v>847</v>
      </c>
      <c r="O28" s="89">
        <v>847</v>
      </c>
      <c r="P28" s="433">
        <v>0</v>
      </c>
      <c r="Q28" s="433">
        <v>1</v>
      </c>
      <c r="R28" s="433">
        <v>0</v>
      </c>
      <c r="S28" s="433">
        <v>1</v>
      </c>
      <c r="T28" s="433">
        <v>0</v>
      </c>
      <c r="U28" s="433">
        <v>0</v>
      </c>
      <c r="V28" s="433">
        <v>1</v>
      </c>
      <c r="W28" s="268" t="s">
        <v>793</v>
      </c>
      <c r="X28" s="49">
        <v>601</v>
      </c>
      <c r="Y28" s="49">
        <v>356</v>
      </c>
    </row>
    <row r="29" spans="1:25" ht="47.25">
      <c r="A29" s="88">
        <v>23</v>
      </c>
      <c r="B29" s="117" t="str">
        <f>'2'!B30</f>
        <v xml:space="preserve">Муниципальное общеобразовательное 
учреждение Лицей № 33
</v>
      </c>
      <c r="C29" s="177">
        <v>42</v>
      </c>
      <c r="D29" s="190">
        <v>256</v>
      </c>
      <c r="E29" s="190">
        <v>243</v>
      </c>
      <c r="F29" s="190" t="s">
        <v>780</v>
      </c>
      <c r="G29" s="190">
        <v>1</v>
      </c>
      <c r="H29" s="190">
        <v>1</v>
      </c>
      <c r="I29" s="190">
        <v>1</v>
      </c>
      <c r="J29" s="190">
        <v>42</v>
      </c>
      <c r="K29" s="190">
        <v>42</v>
      </c>
      <c r="L29" s="190">
        <v>744</v>
      </c>
      <c r="M29" s="190">
        <v>744</v>
      </c>
      <c r="N29" s="190">
        <v>661</v>
      </c>
      <c r="O29" s="190">
        <v>661</v>
      </c>
      <c r="P29" s="434" t="s">
        <v>165</v>
      </c>
      <c r="Q29" s="434">
        <v>1</v>
      </c>
      <c r="R29" s="434" t="s">
        <v>165</v>
      </c>
      <c r="S29" s="434">
        <v>1</v>
      </c>
      <c r="T29" s="434">
        <v>0</v>
      </c>
      <c r="U29" s="434">
        <v>0</v>
      </c>
      <c r="V29" s="434">
        <v>1</v>
      </c>
      <c r="W29" s="436" t="s">
        <v>287</v>
      </c>
      <c r="X29" s="281">
        <v>1</v>
      </c>
      <c r="Y29" s="281">
        <v>1</v>
      </c>
    </row>
    <row r="30" spans="1:25" ht="63">
      <c r="A30" s="88">
        <v>24</v>
      </c>
      <c r="B30" s="117" t="str">
        <f>'2'!B31</f>
        <v xml:space="preserve">Муниципальное общеобразовательное 
учреждение средняя общеобразовательная школа № 34
</v>
      </c>
      <c r="C30" s="89">
        <v>66</v>
      </c>
      <c r="D30" s="89">
        <v>1161</v>
      </c>
      <c r="E30" s="89">
        <v>958</v>
      </c>
      <c r="F30" s="89" t="s">
        <v>776</v>
      </c>
      <c r="G30" s="295">
        <v>1</v>
      </c>
      <c r="H30" s="295">
        <v>1</v>
      </c>
      <c r="I30" s="295">
        <v>1</v>
      </c>
      <c r="J30" s="295">
        <v>66</v>
      </c>
      <c r="K30" s="295">
        <v>66</v>
      </c>
      <c r="L30" s="295">
        <v>1161</v>
      </c>
      <c r="M30" s="295">
        <v>1161</v>
      </c>
      <c r="N30" s="295">
        <v>958</v>
      </c>
      <c r="O30" s="295">
        <v>958</v>
      </c>
      <c r="P30" s="434">
        <v>0</v>
      </c>
      <c r="Q30" s="434">
        <v>1</v>
      </c>
      <c r="R30" s="434">
        <v>0</v>
      </c>
      <c r="S30" s="434">
        <v>1</v>
      </c>
      <c r="T30" s="434">
        <v>0</v>
      </c>
      <c r="U30" s="434">
        <v>0</v>
      </c>
      <c r="V30" s="434">
        <v>1</v>
      </c>
      <c r="W30" s="435" t="s">
        <v>794</v>
      </c>
      <c r="X30" s="69">
        <v>946</v>
      </c>
      <c r="Y30" s="69">
        <v>845</v>
      </c>
    </row>
    <row r="31" spans="1:25" ht="78.75">
      <c r="A31" s="88">
        <v>25</v>
      </c>
      <c r="B31" s="117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89">
        <v>48</v>
      </c>
      <c r="D31" s="89">
        <v>312</v>
      </c>
      <c r="E31" s="89">
        <v>357</v>
      </c>
      <c r="F31" s="89" t="s">
        <v>776</v>
      </c>
      <c r="G31" s="89">
        <v>1</v>
      </c>
      <c r="H31" s="89">
        <v>1</v>
      </c>
      <c r="I31" s="89">
        <v>1</v>
      </c>
      <c r="J31" s="89">
        <v>51</v>
      </c>
      <c r="K31" s="89">
        <v>51</v>
      </c>
      <c r="L31" s="89">
        <v>596</v>
      </c>
      <c r="M31" s="89">
        <v>596</v>
      </c>
      <c r="N31" s="89">
        <v>461</v>
      </c>
      <c r="O31" s="89">
        <v>461</v>
      </c>
      <c r="P31" s="433">
        <v>0</v>
      </c>
      <c r="Q31" s="433">
        <v>1</v>
      </c>
      <c r="R31" s="433">
        <v>0</v>
      </c>
      <c r="S31" s="433">
        <v>1</v>
      </c>
      <c r="T31" s="433">
        <v>0</v>
      </c>
      <c r="U31" s="433">
        <v>0</v>
      </c>
      <c r="V31" s="433">
        <v>1</v>
      </c>
      <c r="W31" s="268" t="s">
        <v>795</v>
      </c>
      <c r="X31" s="49">
        <v>596</v>
      </c>
      <c r="Y31" s="49">
        <v>17</v>
      </c>
    </row>
    <row r="32" spans="1:25" ht="63">
      <c r="A32" s="88">
        <v>26</v>
      </c>
      <c r="B32" s="117" t="str">
        <f>'2'!B33</f>
        <v xml:space="preserve">Муниципальное общеобразовательное 
учреждение средняя общеобразовательная школа № 36
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433"/>
      <c r="Q32" s="433"/>
      <c r="R32" s="433"/>
      <c r="S32" s="433"/>
      <c r="T32" s="433"/>
      <c r="U32" s="433"/>
      <c r="V32" s="433"/>
      <c r="W32" s="268"/>
      <c r="X32" s="49"/>
      <c r="Y32" s="49"/>
    </row>
    <row r="33" spans="1:25" ht="63">
      <c r="A33" s="88">
        <v>27</v>
      </c>
      <c r="B33" s="117" t="str">
        <f>'2'!B34</f>
        <v xml:space="preserve">Муниципальное общеобразовательное 
учреждение средняя общеобразовательная школа № 37
</v>
      </c>
      <c r="C33" s="89">
        <v>54</v>
      </c>
      <c r="D33" s="89">
        <v>837</v>
      </c>
      <c r="E33" s="89">
        <v>685</v>
      </c>
      <c r="F33" s="89" t="s">
        <v>780</v>
      </c>
      <c r="G33" s="89">
        <v>1</v>
      </c>
      <c r="H33" s="89">
        <v>1</v>
      </c>
      <c r="I33" s="89">
        <v>1</v>
      </c>
      <c r="J33" s="89">
        <v>54</v>
      </c>
      <c r="K33" s="89">
        <v>54</v>
      </c>
      <c r="L33" s="89">
        <v>837</v>
      </c>
      <c r="M33" s="89">
        <v>837</v>
      </c>
      <c r="N33" s="89">
        <v>685</v>
      </c>
      <c r="O33" s="89">
        <v>685</v>
      </c>
      <c r="P33" s="433">
        <v>0</v>
      </c>
      <c r="Q33" s="433">
        <v>1</v>
      </c>
      <c r="R33" s="433">
        <v>0</v>
      </c>
      <c r="S33" s="433">
        <v>1</v>
      </c>
      <c r="T33" s="433">
        <v>1</v>
      </c>
      <c r="U33" s="433">
        <v>0</v>
      </c>
      <c r="V33" s="433">
        <v>1</v>
      </c>
      <c r="W33" s="268" t="s">
        <v>796</v>
      </c>
      <c r="X33" s="49">
        <v>370</v>
      </c>
      <c r="Y33" s="49">
        <v>0</v>
      </c>
    </row>
    <row r="34" spans="1:25" ht="63">
      <c r="A34" s="88">
        <v>28</v>
      </c>
      <c r="B34" s="117" t="str">
        <f>'2'!B35</f>
        <v xml:space="preserve">Муниципальное общеобразовательное 
учреждение средняя общеобразовательная школа № 38
</v>
      </c>
      <c r="C34" s="89"/>
      <c r="D34" s="89"/>
      <c r="E34" s="89"/>
      <c r="F34" s="89" t="s">
        <v>776</v>
      </c>
      <c r="G34" s="89">
        <v>1</v>
      </c>
      <c r="H34" s="89">
        <v>1</v>
      </c>
      <c r="I34" s="89">
        <v>1</v>
      </c>
      <c r="J34" s="89">
        <v>19</v>
      </c>
      <c r="K34" s="89">
        <v>19</v>
      </c>
      <c r="L34" s="89">
        <v>206</v>
      </c>
      <c r="M34" s="89">
        <v>206</v>
      </c>
      <c r="N34" s="89">
        <v>309</v>
      </c>
      <c r="O34" s="89">
        <v>157</v>
      </c>
      <c r="P34" s="433">
        <v>0</v>
      </c>
      <c r="Q34" s="433">
        <v>1</v>
      </c>
      <c r="R34" s="433">
        <v>0</v>
      </c>
      <c r="S34" s="433">
        <v>1</v>
      </c>
      <c r="T34" s="433">
        <v>0</v>
      </c>
      <c r="U34" s="433">
        <v>0</v>
      </c>
      <c r="V34" s="433">
        <v>1</v>
      </c>
      <c r="W34" s="268" t="s">
        <v>797</v>
      </c>
      <c r="X34" s="49">
        <v>108</v>
      </c>
      <c r="Y34" s="49">
        <v>62</v>
      </c>
    </row>
    <row r="35" spans="1:25" ht="63">
      <c r="A35" s="88">
        <v>29</v>
      </c>
      <c r="B35" s="117" t="str">
        <f>'2'!B36</f>
        <v xml:space="preserve">Муниципальное общеобразовательное 
учреждение средняя общеобразовательная школа № 42
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433"/>
      <c r="Q35" s="433"/>
      <c r="R35" s="433"/>
      <c r="S35" s="433"/>
      <c r="T35" s="433"/>
      <c r="U35" s="433"/>
      <c r="V35" s="433"/>
      <c r="W35" s="268"/>
      <c r="X35" s="49"/>
      <c r="Y35" s="49"/>
    </row>
    <row r="36" spans="1:25" ht="47.25">
      <c r="A36" s="88">
        <v>30</v>
      </c>
      <c r="B36" s="117" t="str">
        <f>'2'!B37</f>
        <v xml:space="preserve">Муниципальное общеобразовательное 
учреждение гимназия № 45
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433"/>
      <c r="Q36" s="433"/>
      <c r="R36" s="433"/>
      <c r="S36" s="433"/>
      <c r="T36" s="433"/>
      <c r="U36" s="433"/>
      <c r="V36" s="433"/>
      <c r="W36" s="268"/>
      <c r="X36" s="49"/>
      <c r="Y36" s="49"/>
    </row>
    <row r="37" spans="1:25" ht="63">
      <c r="A37" s="88">
        <v>31</v>
      </c>
      <c r="B37" s="117" t="str">
        <f>'2'!B38</f>
        <v xml:space="preserve">Муниципальное общеобразовательное 
учреждение средняя общеобразовательная школа № 50
</v>
      </c>
      <c r="C37" s="89">
        <v>29</v>
      </c>
      <c r="D37" s="89">
        <v>159</v>
      </c>
      <c r="E37" s="89">
        <v>280</v>
      </c>
      <c r="F37" s="89" t="s">
        <v>776</v>
      </c>
      <c r="G37" s="89">
        <v>1</v>
      </c>
      <c r="H37" s="89">
        <v>1</v>
      </c>
      <c r="I37" s="89">
        <v>1</v>
      </c>
      <c r="J37" s="89">
        <v>29</v>
      </c>
      <c r="K37" s="89">
        <v>29</v>
      </c>
      <c r="L37" s="89">
        <v>593</v>
      </c>
      <c r="M37" s="89">
        <v>593</v>
      </c>
      <c r="N37" s="89">
        <v>989</v>
      </c>
      <c r="O37" s="89">
        <v>510</v>
      </c>
      <c r="P37" s="433">
        <v>0</v>
      </c>
      <c r="Q37" s="433">
        <v>1</v>
      </c>
      <c r="R37" s="433">
        <v>0</v>
      </c>
      <c r="S37" s="433">
        <v>1</v>
      </c>
      <c r="T37" s="433">
        <v>0</v>
      </c>
      <c r="U37" s="433">
        <v>0</v>
      </c>
      <c r="V37" s="433">
        <v>1</v>
      </c>
      <c r="W37" s="268" t="s">
        <v>798</v>
      </c>
      <c r="X37" s="49">
        <v>452</v>
      </c>
      <c r="Y37" s="49">
        <v>0</v>
      </c>
    </row>
    <row r="38" spans="1:25" ht="63">
      <c r="A38" s="88">
        <v>32</v>
      </c>
      <c r="B38" s="117" t="str">
        <f>'2'!B39</f>
        <v xml:space="preserve">Муниципальное общеобразовательное 
учреждение средняя общеобразовательная школа № 51
</v>
      </c>
      <c r="C38" s="89"/>
      <c r="D38" s="89"/>
      <c r="E38" s="89"/>
      <c r="F38" s="388"/>
      <c r="G38" s="89"/>
      <c r="H38" s="89"/>
      <c r="I38" s="89"/>
      <c r="J38" s="89"/>
      <c r="K38" s="89"/>
      <c r="L38" s="89"/>
      <c r="M38" s="89"/>
      <c r="N38" s="89"/>
      <c r="O38" s="89"/>
      <c r="P38" s="433"/>
      <c r="Q38" s="433"/>
      <c r="R38" s="433"/>
      <c r="S38" s="433"/>
      <c r="T38" s="433"/>
      <c r="U38" s="433"/>
      <c r="V38" s="433"/>
      <c r="W38" s="268"/>
      <c r="X38" s="49"/>
      <c r="Y38" s="49"/>
    </row>
    <row r="39" spans="1:25" ht="63">
      <c r="A39" s="88">
        <v>33</v>
      </c>
      <c r="B39" s="117" t="str">
        <f>'2'!B40</f>
        <v xml:space="preserve">Муниципальное общеобразовательное 
учреждение средняя общеобразовательная школа № 53
</v>
      </c>
      <c r="C39" s="89">
        <v>38</v>
      </c>
      <c r="D39" s="180">
        <v>240</v>
      </c>
      <c r="E39" s="180">
        <v>469</v>
      </c>
      <c r="F39" s="89" t="s">
        <v>776</v>
      </c>
      <c r="G39" s="89">
        <v>1</v>
      </c>
      <c r="H39" s="89">
        <v>1</v>
      </c>
      <c r="I39" s="89">
        <v>1</v>
      </c>
      <c r="J39" s="180">
        <v>38</v>
      </c>
      <c r="K39" s="180">
        <v>37</v>
      </c>
      <c r="L39" s="180">
        <v>557</v>
      </c>
      <c r="M39" s="180">
        <v>557</v>
      </c>
      <c r="N39" s="180">
        <v>469</v>
      </c>
      <c r="O39" s="180">
        <v>469</v>
      </c>
      <c r="P39" s="433">
        <v>0</v>
      </c>
      <c r="Q39" s="433">
        <v>1</v>
      </c>
      <c r="R39" s="433">
        <v>0</v>
      </c>
      <c r="S39" s="433">
        <v>1</v>
      </c>
      <c r="T39" s="437">
        <v>0</v>
      </c>
      <c r="U39" s="437">
        <v>0</v>
      </c>
      <c r="V39" s="437">
        <v>1</v>
      </c>
      <c r="W39" s="267" t="s">
        <v>799</v>
      </c>
      <c r="X39" s="58">
        <v>202</v>
      </c>
      <c r="Y39" s="58">
        <v>120</v>
      </c>
    </row>
    <row r="40" spans="1:25" ht="63">
      <c r="A40" s="88">
        <v>34</v>
      </c>
      <c r="B40" s="117" t="str">
        <f>'2'!B41</f>
        <v xml:space="preserve">Муниципальное общеобразовательное 
учреждение средняя общеобразовательная школа № 62
</v>
      </c>
      <c r="C40" s="89">
        <v>18</v>
      </c>
      <c r="D40" s="89">
        <v>108</v>
      </c>
      <c r="E40" s="89">
        <v>146</v>
      </c>
      <c r="F40" s="377" t="s">
        <v>776</v>
      </c>
      <c r="G40" s="377">
        <v>1</v>
      </c>
      <c r="H40" s="377">
        <v>1</v>
      </c>
      <c r="I40" s="377">
        <v>1</v>
      </c>
      <c r="J40" s="377">
        <v>18</v>
      </c>
      <c r="K40" s="377">
        <v>18</v>
      </c>
      <c r="L40" s="377">
        <v>108</v>
      </c>
      <c r="M40" s="377">
        <v>108</v>
      </c>
      <c r="N40" s="377">
        <v>146</v>
      </c>
      <c r="O40" s="377">
        <v>92</v>
      </c>
      <c r="P40" s="438">
        <v>0</v>
      </c>
      <c r="Q40" s="438" t="s">
        <v>288</v>
      </c>
      <c r="R40" s="438">
        <v>0</v>
      </c>
      <c r="S40" s="438">
        <v>1</v>
      </c>
      <c r="T40" s="438">
        <v>1</v>
      </c>
      <c r="U40" s="438">
        <v>0</v>
      </c>
      <c r="V40" s="438">
        <v>1</v>
      </c>
      <c r="W40" s="268" t="s">
        <v>800</v>
      </c>
      <c r="X40" s="49">
        <v>40</v>
      </c>
      <c r="Y40" s="49">
        <v>0</v>
      </c>
    </row>
    <row r="41" spans="1:25" ht="63">
      <c r="A41" s="88">
        <v>35</v>
      </c>
      <c r="B41" s="117" t="str">
        <f>'2'!B42</f>
        <v xml:space="preserve">Муниципальное бюджетное общеобразовательное 
учреждение лицей № 1
</v>
      </c>
      <c r="C41" s="89">
        <v>38</v>
      </c>
      <c r="D41" s="89">
        <v>176</v>
      </c>
      <c r="E41" s="439">
        <v>326</v>
      </c>
      <c r="F41" s="382" t="s">
        <v>776</v>
      </c>
      <c r="G41" s="382">
        <v>1</v>
      </c>
      <c r="H41" s="382">
        <v>1</v>
      </c>
      <c r="I41" s="382">
        <v>1</v>
      </c>
      <c r="J41" s="382">
        <v>38</v>
      </c>
      <c r="K41" s="382">
        <v>38</v>
      </c>
      <c r="L41" s="382">
        <v>514</v>
      </c>
      <c r="M41" s="382">
        <v>514</v>
      </c>
      <c r="N41" s="382">
        <v>480</v>
      </c>
      <c r="O41" s="382">
        <v>480</v>
      </c>
      <c r="P41" s="440">
        <v>0</v>
      </c>
      <c r="Q41" s="440">
        <v>1</v>
      </c>
      <c r="R41" s="440">
        <v>0</v>
      </c>
      <c r="S41" s="440">
        <v>1</v>
      </c>
      <c r="T41" s="440">
        <v>0</v>
      </c>
      <c r="U41" s="440">
        <v>0</v>
      </c>
      <c r="V41" s="440">
        <v>1</v>
      </c>
      <c r="W41" s="441"/>
      <c r="X41" s="49"/>
      <c r="Y41" s="49"/>
    </row>
    <row r="42" spans="1:25" ht="63">
      <c r="A42" s="88">
        <v>36</v>
      </c>
      <c r="B42" s="117" t="str">
        <f>'2'!B43</f>
        <v xml:space="preserve">Муниципальное общеобразовательное учреждение "Инженерная школа города Комсомольска-на-Амуре"
</v>
      </c>
      <c r="C42" s="89">
        <v>42</v>
      </c>
      <c r="D42" s="89">
        <v>241</v>
      </c>
      <c r="E42" s="89">
        <v>341</v>
      </c>
      <c r="F42" s="386" t="s">
        <v>776</v>
      </c>
      <c r="G42" s="386">
        <v>1</v>
      </c>
      <c r="H42" s="386">
        <v>1</v>
      </c>
      <c r="I42" s="386">
        <v>1</v>
      </c>
      <c r="J42" s="386">
        <v>42</v>
      </c>
      <c r="K42" s="386">
        <v>42</v>
      </c>
      <c r="L42" s="386">
        <v>397</v>
      </c>
      <c r="M42" s="386">
        <v>397</v>
      </c>
      <c r="N42" s="386">
        <v>387</v>
      </c>
      <c r="O42" s="386">
        <v>387</v>
      </c>
      <c r="P42" s="442">
        <v>0</v>
      </c>
      <c r="Q42" s="442">
        <v>1</v>
      </c>
      <c r="R42" s="442">
        <v>0</v>
      </c>
      <c r="S42" s="442">
        <v>1</v>
      </c>
      <c r="T42" s="442">
        <v>0</v>
      </c>
      <c r="U42" s="442">
        <v>0</v>
      </c>
      <c r="V42" s="442">
        <v>1</v>
      </c>
      <c r="W42" s="268" t="s">
        <v>801</v>
      </c>
      <c r="X42" s="49">
        <v>397</v>
      </c>
      <c r="Y42" s="49">
        <v>223</v>
      </c>
    </row>
    <row r="43" spans="1:25" ht="17.25" customHeight="1">
      <c r="A43" s="37"/>
      <c r="B43" s="90" t="str">
        <f>'2'!B44</f>
        <v>Основного общего образования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432"/>
      <c r="Q43" s="432"/>
      <c r="R43" s="432"/>
      <c r="S43" s="432"/>
      <c r="T43" s="432"/>
      <c r="U43" s="432"/>
      <c r="V43" s="432"/>
      <c r="W43" s="51"/>
      <c r="X43" s="51"/>
      <c r="Y43" s="51"/>
    </row>
    <row r="44" spans="1:25" ht="47.25">
      <c r="A44" s="88">
        <v>37</v>
      </c>
      <c r="B44" s="117" t="str">
        <f>'2'!B45</f>
        <v>Муниципальное общеобразовательное 
учреждение основная общеобразовательная школа № 29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433"/>
      <c r="Q44" s="433"/>
      <c r="R44" s="433"/>
      <c r="S44" s="433"/>
      <c r="T44" s="433"/>
      <c r="U44" s="433"/>
      <c r="V44" s="433"/>
      <c r="W44" s="268"/>
      <c r="X44" s="49"/>
      <c r="Y44" s="49"/>
    </row>
    <row r="45" spans="1:25" ht="15" customHeight="1">
      <c r="A45" s="37"/>
      <c r="B45" s="90" t="str">
        <f>'2'!B46</f>
        <v>Начального общего образования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432"/>
      <c r="Q45" s="432"/>
      <c r="R45" s="432"/>
      <c r="S45" s="432"/>
      <c r="T45" s="432"/>
      <c r="U45" s="432"/>
      <c r="V45" s="432"/>
      <c r="W45" s="51"/>
      <c r="X45" s="51"/>
      <c r="Y45" s="51"/>
    </row>
    <row r="46" spans="1:25" ht="15">
      <c r="A46" s="88"/>
      <c r="B46" s="89">
        <f>'2'!B47</f>
        <v>0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433"/>
      <c r="Q46" s="433"/>
      <c r="R46" s="433"/>
      <c r="S46" s="433"/>
      <c r="T46" s="433"/>
      <c r="U46" s="433"/>
      <c r="V46" s="433"/>
      <c r="W46" s="268"/>
      <c r="X46" s="49"/>
      <c r="Y46" s="49"/>
    </row>
    <row r="47" spans="1:25" ht="15">
      <c r="A47" s="88"/>
      <c r="B47" s="89">
        <f>'2'!B48</f>
        <v>0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433"/>
      <c r="Q47" s="433"/>
      <c r="R47" s="433"/>
      <c r="S47" s="433"/>
      <c r="T47" s="433"/>
      <c r="U47" s="433"/>
      <c r="V47" s="433"/>
      <c r="W47" s="268"/>
      <c r="X47" s="49"/>
      <c r="Y47" s="49"/>
    </row>
    <row r="48" spans="1:25" ht="15">
      <c r="A48" s="88"/>
      <c r="B48" s="89">
        <f>'2'!B49</f>
        <v>0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433"/>
      <c r="Q48" s="433"/>
      <c r="R48" s="433"/>
      <c r="S48" s="433"/>
      <c r="T48" s="433"/>
      <c r="U48" s="433"/>
      <c r="V48" s="433"/>
      <c r="W48" s="268"/>
      <c r="X48" s="49"/>
      <c r="Y48" s="49"/>
    </row>
    <row r="49" spans="1:25" ht="37.5" customHeight="1">
      <c r="A49" s="443"/>
      <c r="B49" s="308" t="str">
        <f>'2'!B50</f>
        <v>ИТОГО в общеобразовательных организациях:</v>
      </c>
      <c r="C49" s="444">
        <f>SUM(C7:C48)</f>
        <v>1133</v>
      </c>
      <c r="D49" s="444">
        <f>SUM(D7:D48)</f>
        <v>8923</v>
      </c>
      <c r="E49" s="444">
        <f>SUM(E7:E48)</f>
        <v>10785</v>
      </c>
      <c r="F49" s="230"/>
      <c r="G49" s="444">
        <f>COUNTIF(G7:G48, "1")</f>
        <v>27</v>
      </c>
      <c r="H49" s="444">
        <f>COUNTIF(H7:H48, "1")</f>
        <v>27</v>
      </c>
      <c r="I49" s="444">
        <f>COUNTIF(I7:I48, "1")</f>
        <v>27</v>
      </c>
      <c r="J49" s="444">
        <f t="shared" ref="J49:R49" si="0">SUM(J7:J48)</f>
        <v>1163</v>
      </c>
      <c r="K49" s="444">
        <f t="shared" si="0"/>
        <v>1211</v>
      </c>
      <c r="L49" s="444">
        <f t="shared" si="0"/>
        <v>19224</v>
      </c>
      <c r="M49" s="444">
        <f t="shared" si="0"/>
        <v>19222</v>
      </c>
      <c r="N49" s="444">
        <f t="shared" si="0"/>
        <v>16916</v>
      </c>
      <c r="O49" s="444">
        <f t="shared" si="0"/>
        <v>16091</v>
      </c>
      <c r="P49" s="444">
        <f t="shared" si="0"/>
        <v>2</v>
      </c>
      <c r="Q49" s="444">
        <f t="shared" si="0"/>
        <v>945</v>
      </c>
      <c r="R49" s="444">
        <f t="shared" si="0"/>
        <v>1</v>
      </c>
      <c r="S49" s="444">
        <f>COUNTIF(S7:S48, "1")</f>
        <v>26</v>
      </c>
      <c r="T49" s="444">
        <f>COUNTIF(T7:T48, "1")</f>
        <v>5</v>
      </c>
      <c r="U49" s="444">
        <f>COUNTIF(U7:U48, "1")</f>
        <v>1</v>
      </c>
      <c r="V49" s="444">
        <f>COUNTIF(V7:V48, "1")</f>
        <v>27</v>
      </c>
      <c r="W49" s="444">
        <f>SUM(W7:W48)</f>
        <v>0</v>
      </c>
      <c r="X49" s="444">
        <f>SUM(X7:X48)</f>
        <v>11965</v>
      </c>
      <c r="Y49" s="444">
        <f>SUM(Y7:Y48)</f>
        <v>5935</v>
      </c>
    </row>
    <row r="50" spans="1:25" ht="38.25" customHeight="1">
      <c r="A50" s="445"/>
      <c r="B50" s="90" t="str">
        <f>'2'!B51</f>
        <v>Вечерние (сменные) общеобразовательные организации</v>
      </c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289"/>
      <c r="Q50" s="289"/>
      <c r="R50" s="289"/>
      <c r="S50" s="289"/>
      <c r="T50" s="289"/>
      <c r="U50" s="289"/>
      <c r="V50" s="289"/>
      <c r="W50" s="90"/>
      <c r="X50" s="90"/>
      <c r="Y50" s="90"/>
    </row>
    <row r="51" spans="1:25" ht="15">
      <c r="A51" s="309"/>
      <c r="B51" s="89">
        <f>'2'!B52</f>
        <v>0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305"/>
      <c r="Q51" s="305"/>
      <c r="R51" s="305"/>
      <c r="S51" s="305"/>
      <c r="T51" s="305"/>
      <c r="U51" s="305"/>
      <c r="V51" s="305"/>
      <c r="W51" s="89"/>
      <c r="X51" s="89"/>
      <c r="Y51" s="89"/>
    </row>
    <row r="52" spans="1:25" ht="15">
      <c r="A52" s="312"/>
      <c r="B52" s="89">
        <f>'[1]2'!B22</f>
        <v>0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305"/>
      <c r="Q52" s="305"/>
      <c r="R52" s="305"/>
      <c r="S52" s="305"/>
      <c r="T52" s="305"/>
      <c r="U52" s="305"/>
      <c r="V52" s="305"/>
      <c r="W52" s="89"/>
      <c r="X52" s="89"/>
      <c r="Y52" s="89"/>
    </row>
    <row r="53" spans="1:25" ht="15">
      <c r="A53" s="312"/>
      <c r="B53" s="89">
        <f>'2'!B54</f>
        <v>0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305"/>
      <c r="Q53" s="305"/>
      <c r="R53" s="305"/>
      <c r="S53" s="305"/>
      <c r="T53" s="305"/>
      <c r="U53" s="305"/>
      <c r="V53" s="305"/>
      <c r="W53" s="89"/>
      <c r="X53" s="89"/>
      <c r="Y53" s="89"/>
    </row>
    <row r="54" spans="1:25" ht="31.5">
      <c r="A54" s="446"/>
      <c r="B54" s="308" t="str">
        <f>'2'!B55</f>
        <v>ИТОГО в вечерних (сменных) общеобразовательных организациях:</v>
      </c>
      <c r="C54" s="444">
        <f t="shared" ref="C54:E54" si="1">SUM(C51:C53)</f>
        <v>0</v>
      </c>
      <c r="D54" s="444">
        <f t="shared" si="1"/>
        <v>0</v>
      </c>
      <c r="E54" s="444">
        <f t="shared" si="1"/>
        <v>0</v>
      </c>
      <c r="F54" s="230"/>
      <c r="G54" s="444">
        <f>COUNTIF(G51:G53, "1")</f>
        <v>0</v>
      </c>
      <c r="H54" s="444">
        <f>COUNTIF(H51:H53, "1")</f>
        <v>0</v>
      </c>
      <c r="I54" s="444">
        <f>COUNTIF(I51:I53, "1")</f>
        <v>0</v>
      </c>
      <c r="J54" s="444">
        <f t="shared" ref="J54:O54" si="2">SUM(J51:J53)</f>
        <v>0</v>
      </c>
      <c r="K54" s="444">
        <f t="shared" si="2"/>
        <v>0</v>
      </c>
      <c r="L54" s="444">
        <f t="shared" si="2"/>
        <v>0</v>
      </c>
      <c r="M54" s="444">
        <f t="shared" si="2"/>
        <v>0</v>
      </c>
      <c r="N54" s="444">
        <f t="shared" si="2"/>
        <v>0</v>
      </c>
      <c r="O54" s="444">
        <f t="shared" si="2"/>
        <v>0</v>
      </c>
      <c r="P54" s="444">
        <f t="shared" ref="P54:R54" si="3">SUM(P51:P53)</f>
        <v>0</v>
      </c>
      <c r="Q54" s="444">
        <f t="shared" si="3"/>
        <v>0</v>
      </c>
      <c r="R54" s="444">
        <f t="shared" si="3"/>
        <v>0</v>
      </c>
      <c r="S54" s="444">
        <f>COUNTIF(S51:S53, "1")</f>
        <v>0</v>
      </c>
      <c r="T54" s="444">
        <f>COUNTIF(T51:T53, "1")</f>
        <v>0</v>
      </c>
      <c r="U54" s="444">
        <f>COUNTIF(U51:U53, "1")</f>
        <v>0</v>
      </c>
      <c r="V54" s="444">
        <f>COUNTIF(V51:V53, "1")</f>
        <v>0</v>
      </c>
      <c r="W54" s="444">
        <f t="shared" ref="W54:Y54" si="4">SUM(W51:W53)</f>
        <v>0</v>
      </c>
      <c r="X54" s="444">
        <f t="shared" si="4"/>
        <v>0</v>
      </c>
      <c r="Y54" s="444">
        <f t="shared" si="4"/>
        <v>0</v>
      </c>
    </row>
    <row r="55" spans="1:25" s="314" customFormat="1" ht="16.5">
      <c r="A55" s="447"/>
      <c r="B55" s="308" t="str">
        <f>'2'!B56</f>
        <v>ВСЕГО:</v>
      </c>
      <c r="C55" s="196">
        <f t="shared" ref="C55:E55" si="5">C54+C142</f>
        <v>0</v>
      </c>
      <c r="D55" s="196">
        <f t="shared" si="5"/>
        <v>0</v>
      </c>
      <c r="E55" s="196">
        <f t="shared" si="5"/>
        <v>0</v>
      </c>
      <c r="F55" s="230"/>
      <c r="G55" s="196">
        <f t="shared" ref="G55:I55" si="6">SUM(G49,G54)</f>
        <v>27</v>
      </c>
      <c r="H55" s="196">
        <f t="shared" si="6"/>
        <v>27</v>
      </c>
      <c r="I55" s="196">
        <f t="shared" si="6"/>
        <v>27</v>
      </c>
      <c r="J55" s="196">
        <f t="shared" ref="J55:R55" si="7">J54+J142</f>
        <v>0</v>
      </c>
      <c r="K55" s="196">
        <f t="shared" si="7"/>
        <v>0</v>
      </c>
      <c r="L55" s="196">
        <f t="shared" si="7"/>
        <v>0</v>
      </c>
      <c r="M55" s="196">
        <f t="shared" si="7"/>
        <v>0</v>
      </c>
      <c r="N55" s="196">
        <f t="shared" si="7"/>
        <v>0</v>
      </c>
      <c r="O55" s="196">
        <f t="shared" si="7"/>
        <v>0</v>
      </c>
      <c r="P55" s="196">
        <f t="shared" si="7"/>
        <v>0</v>
      </c>
      <c r="Q55" s="196">
        <f t="shared" si="7"/>
        <v>0</v>
      </c>
      <c r="R55" s="196">
        <f t="shared" si="7"/>
        <v>0</v>
      </c>
      <c r="S55" s="196">
        <f t="shared" ref="S55:V55" si="8">SUM(S49,S54)</f>
        <v>26</v>
      </c>
      <c r="T55" s="196">
        <f t="shared" si="8"/>
        <v>5</v>
      </c>
      <c r="U55" s="196">
        <f t="shared" si="8"/>
        <v>1</v>
      </c>
      <c r="V55" s="196">
        <f t="shared" si="8"/>
        <v>27</v>
      </c>
      <c r="W55" s="196">
        <f t="shared" ref="W55:Y55" si="9">W54+W142</f>
        <v>0</v>
      </c>
      <c r="X55" s="196">
        <f t="shared" si="9"/>
        <v>0</v>
      </c>
      <c r="Y55" s="196">
        <f t="shared" si="9"/>
        <v>0</v>
      </c>
    </row>
    <row r="57" spans="1:25">
      <c r="A57" s="104" t="s">
        <v>138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</row>
  </sheetData>
  <sheetProtection insertRows="0"/>
  <mergeCells count="8">
    <mergeCell ref="W3:Y3"/>
    <mergeCell ref="A1:V1"/>
    <mergeCell ref="A3:A4"/>
    <mergeCell ref="B3:B4"/>
    <mergeCell ref="C3:E3"/>
    <mergeCell ref="F3:O3"/>
    <mergeCell ref="P3:R3"/>
    <mergeCell ref="S3:V3"/>
  </mergeCells>
  <pageMargins left="0.59055118110236249" right="0.39370078740157477" top="0.59055118110236249" bottom="0.39370078740157477" header="0" footer="0"/>
  <pageSetup paperSize="9" scale="18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topLeftCell="A7" workbookViewId="0">
      <selection activeCell="J20" sqref="J20"/>
    </sheetView>
  </sheetViews>
  <sheetFormatPr defaultColWidth="9.140625" defaultRowHeight="12.75"/>
  <cols>
    <col min="1" max="1" width="61.5703125" style="21" customWidth="1"/>
    <col min="2" max="2" width="20.7109375" style="21" customWidth="1"/>
    <col min="3" max="5" width="8.7109375" style="21" customWidth="1"/>
    <col min="6" max="6" width="10.5703125" style="21" customWidth="1"/>
    <col min="7" max="7" width="12.28515625" style="21" customWidth="1"/>
    <col min="8" max="14" width="9.140625" style="21"/>
    <col min="15" max="16384" width="9.140625" style="317"/>
  </cols>
  <sheetData>
    <row r="1" spans="1:14" ht="49.5" customHeight="1">
      <c r="A1" s="540" t="s">
        <v>802</v>
      </c>
      <c r="B1" s="540"/>
      <c r="C1" s="540"/>
      <c r="D1" s="540"/>
      <c r="E1" s="540"/>
      <c r="F1" s="540"/>
      <c r="G1" s="540"/>
    </row>
    <row r="2" spans="1:14" ht="15">
      <c r="A2" s="448"/>
      <c r="B2" s="20"/>
      <c r="C2" s="20"/>
      <c r="D2" s="20"/>
      <c r="E2" s="20"/>
      <c r="F2" s="20"/>
      <c r="G2" s="20"/>
    </row>
    <row r="3" spans="1:14" ht="36" customHeight="1">
      <c r="A3" s="569" t="s">
        <v>803</v>
      </c>
      <c r="B3" s="569"/>
      <c r="C3" s="569"/>
      <c r="D3" s="569"/>
      <c r="E3" s="569"/>
      <c r="F3" s="569"/>
      <c r="G3" s="569"/>
    </row>
    <row r="4" spans="1:14" ht="33.75" customHeight="1">
      <c r="A4" s="570" t="s">
        <v>804</v>
      </c>
      <c r="B4" s="570"/>
      <c r="C4" s="570"/>
      <c r="D4" s="570"/>
      <c r="E4" s="570"/>
      <c r="F4" s="570"/>
      <c r="G4" s="570"/>
    </row>
    <row r="5" spans="1:14" ht="28.5" customHeight="1">
      <c r="A5" s="571" t="s">
        <v>805</v>
      </c>
      <c r="B5" s="571"/>
      <c r="C5" s="571"/>
      <c r="D5" s="571"/>
      <c r="E5" s="571"/>
      <c r="F5" s="571"/>
      <c r="G5" s="571"/>
    </row>
    <row r="6" spans="1:14" ht="15">
      <c r="A6" s="570"/>
      <c r="B6" s="570"/>
      <c r="C6" s="570"/>
      <c r="D6" s="570"/>
      <c r="E6" s="570"/>
      <c r="F6" s="570"/>
      <c r="G6" s="15"/>
    </row>
    <row r="7" spans="1:14" ht="15">
      <c r="A7" s="448"/>
      <c r="B7" s="20"/>
      <c r="C7" s="20"/>
      <c r="D7" s="20"/>
      <c r="E7" s="20"/>
      <c r="F7" s="20"/>
      <c r="G7" s="20"/>
    </row>
    <row r="8" spans="1:14" s="449" customFormat="1" ht="34.5" customHeight="1">
      <c r="A8" s="572" t="s">
        <v>806</v>
      </c>
      <c r="B8" s="572" t="s">
        <v>807</v>
      </c>
      <c r="C8" s="572" t="s">
        <v>808</v>
      </c>
      <c r="D8" s="572"/>
      <c r="E8" s="572"/>
      <c r="F8" s="572"/>
      <c r="G8" s="572"/>
      <c r="H8" s="282"/>
      <c r="I8" s="282"/>
      <c r="J8" s="282"/>
      <c r="K8" s="282"/>
      <c r="L8" s="282"/>
      <c r="M8" s="282"/>
      <c r="N8" s="282"/>
    </row>
    <row r="9" spans="1:14" s="449" customFormat="1" ht="15">
      <c r="A9" s="572"/>
      <c r="B9" s="572"/>
      <c r="C9" s="573" t="s">
        <v>809</v>
      </c>
      <c r="D9" s="572" t="s">
        <v>810</v>
      </c>
      <c r="E9" s="572" t="s">
        <v>811</v>
      </c>
      <c r="F9" s="572" t="s">
        <v>812</v>
      </c>
      <c r="G9" s="572"/>
      <c r="H9" s="282"/>
      <c r="I9" s="282"/>
      <c r="J9" s="282"/>
      <c r="K9" s="282"/>
      <c r="L9" s="282"/>
      <c r="M9" s="282"/>
      <c r="N9" s="282"/>
    </row>
    <row r="10" spans="1:14" s="449" customFormat="1" ht="15">
      <c r="A10" s="572"/>
      <c r="B10" s="572"/>
      <c r="C10" s="574"/>
      <c r="D10" s="572"/>
      <c r="E10" s="572"/>
      <c r="F10" s="450" t="s">
        <v>813</v>
      </c>
      <c r="G10" s="450" t="s">
        <v>814</v>
      </c>
      <c r="H10" s="282"/>
      <c r="I10" s="282"/>
      <c r="J10" s="282"/>
      <c r="K10" s="282"/>
      <c r="L10" s="282"/>
      <c r="M10" s="282"/>
      <c r="N10" s="282"/>
    </row>
    <row r="11" spans="1:14" s="449" customFormat="1" ht="15">
      <c r="A11" s="451" t="s">
        <v>815</v>
      </c>
      <c r="B11" s="451" t="s">
        <v>816</v>
      </c>
      <c r="C11" s="451" t="s">
        <v>817</v>
      </c>
      <c r="D11" s="451" t="s">
        <v>818</v>
      </c>
      <c r="E11" s="451" t="s">
        <v>819</v>
      </c>
      <c r="F11" s="451" t="s">
        <v>820</v>
      </c>
      <c r="G11" s="451" t="s">
        <v>821</v>
      </c>
      <c r="H11" s="282"/>
      <c r="I11" s="282"/>
      <c r="J11" s="282"/>
      <c r="K11" s="282"/>
      <c r="L11" s="282"/>
      <c r="M11" s="282"/>
      <c r="N11" s="282"/>
    </row>
    <row r="12" spans="1:14" ht="15.75">
      <c r="A12" s="577" t="s">
        <v>822</v>
      </c>
      <c r="B12" s="577"/>
      <c r="C12" s="578"/>
      <c r="D12" s="578"/>
      <c r="E12" s="578"/>
      <c r="F12" s="577"/>
      <c r="G12" s="577"/>
    </row>
    <row r="13" spans="1:14" ht="30.75">
      <c r="A13" s="452" t="s">
        <v>823</v>
      </c>
      <c r="B13" s="453">
        <v>4</v>
      </c>
      <c r="C13" s="454"/>
      <c r="D13" s="454"/>
      <c r="E13" s="454"/>
      <c r="F13" s="226"/>
      <c r="G13" s="455">
        <f t="shared" ref="G13:G22" si="0">F13/B13</f>
        <v>0</v>
      </c>
    </row>
    <row r="14" spans="1:14" ht="30.75">
      <c r="A14" s="452" t="s">
        <v>824</v>
      </c>
      <c r="B14" s="453">
        <v>34</v>
      </c>
      <c r="C14" s="456"/>
      <c r="D14" s="456"/>
      <c r="E14" s="456"/>
      <c r="F14" s="226"/>
      <c r="G14" s="455">
        <f t="shared" si="0"/>
        <v>0</v>
      </c>
    </row>
    <row r="15" spans="1:14" ht="15.75">
      <c r="A15" s="577" t="s">
        <v>825</v>
      </c>
      <c r="B15" s="577"/>
      <c r="C15" s="577"/>
      <c r="D15" s="577"/>
      <c r="E15" s="577"/>
      <c r="F15" s="577"/>
      <c r="G15" s="577"/>
    </row>
    <row r="16" spans="1:14" ht="30.75">
      <c r="A16" s="452" t="s">
        <v>823</v>
      </c>
      <c r="B16" s="453"/>
      <c r="C16" s="453"/>
      <c r="D16" s="453"/>
      <c r="E16" s="453"/>
      <c r="F16" s="226">
        <f t="shared" ref="F16:F20" si="1">SUM(C16:E16)</f>
        <v>0</v>
      </c>
      <c r="G16" s="455" t="e">
        <f t="shared" si="0"/>
        <v>#DIV/0!</v>
      </c>
    </row>
    <row r="17" spans="1:14" ht="30.75">
      <c r="A17" s="452" t="s">
        <v>824</v>
      </c>
      <c r="B17" s="453"/>
      <c r="C17" s="453"/>
      <c r="D17" s="453"/>
      <c r="E17" s="453"/>
      <c r="F17" s="226">
        <f t="shared" si="1"/>
        <v>0</v>
      </c>
      <c r="G17" s="455" t="e">
        <f t="shared" si="0"/>
        <v>#DIV/0!</v>
      </c>
    </row>
    <row r="18" spans="1:14" ht="15.75">
      <c r="A18" s="579" t="s">
        <v>826</v>
      </c>
      <c r="B18" s="580"/>
      <c r="C18" s="580"/>
      <c r="D18" s="580"/>
      <c r="E18" s="580"/>
      <c r="F18" s="580"/>
      <c r="G18" s="580"/>
    </row>
    <row r="19" spans="1:14" ht="15">
      <c r="A19" s="452" t="s">
        <v>827</v>
      </c>
      <c r="B19" s="453"/>
      <c r="C19" s="453"/>
      <c r="D19" s="453"/>
      <c r="E19" s="453"/>
      <c r="F19" s="226">
        <f t="shared" si="1"/>
        <v>0</v>
      </c>
      <c r="G19" s="455" t="e">
        <f t="shared" si="0"/>
        <v>#DIV/0!</v>
      </c>
    </row>
    <row r="20" spans="1:14" ht="15">
      <c r="A20" s="452" t="s">
        <v>828</v>
      </c>
      <c r="B20" s="453"/>
      <c r="C20" s="453"/>
      <c r="D20" s="453"/>
      <c r="E20" s="453"/>
      <c r="F20" s="226">
        <f t="shared" si="1"/>
        <v>0</v>
      </c>
      <c r="G20" s="455" t="e">
        <f t="shared" si="0"/>
        <v>#DIV/0!</v>
      </c>
      <c r="J20" s="457"/>
    </row>
    <row r="21" spans="1:14" s="402" customFormat="1" ht="16.5">
      <c r="A21" s="458" t="s">
        <v>829</v>
      </c>
      <c r="B21" s="459">
        <f t="shared" ref="B21:B22" si="2">B13+B16+B19</f>
        <v>4</v>
      </c>
      <c r="C21" s="459">
        <f t="shared" ref="C21:E22" si="3">C13+C16+C19</f>
        <v>0</v>
      </c>
      <c r="D21" s="459">
        <f t="shared" si="3"/>
        <v>0</v>
      </c>
      <c r="E21" s="459">
        <f t="shared" si="3"/>
        <v>0</v>
      </c>
      <c r="F21" s="459">
        <f t="shared" ref="F21:F22" si="4">F13+F16+F19</f>
        <v>0</v>
      </c>
      <c r="G21" s="459">
        <f t="shared" si="0"/>
        <v>0</v>
      </c>
      <c r="H21" s="460"/>
      <c r="I21" s="460"/>
      <c r="J21" s="460"/>
      <c r="K21" s="460"/>
      <c r="L21" s="460"/>
      <c r="M21" s="460"/>
      <c r="N21" s="460"/>
    </row>
    <row r="22" spans="1:14" s="402" customFormat="1" ht="16.5">
      <c r="A22" s="458" t="s">
        <v>830</v>
      </c>
      <c r="B22" s="459">
        <f t="shared" si="2"/>
        <v>34</v>
      </c>
      <c r="C22" s="459">
        <f t="shared" si="3"/>
        <v>0</v>
      </c>
      <c r="D22" s="459">
        <f t="shared" si="3"/>
        <v>0</v>
      </c>
      <c r="E22" s="459">
        <f t="shared" si="3"/>
        <v>0</v>
      </c>
      <c r="F22" s="459">
        <f t="shared" si="4"/>
        <v>0</v>
      </c>
      <c r="G22" s="459">
        <f t="shared" si="0"/>
        <v>0</v>
      </c>
      <c r="H22" s="460"/>
      <c r="I22" s="460"/>
      <c r="J22" s="460"/>
      <c r="K22" s="460"/>
      <c r="L22" s="460"/>
      <c r="M22" s="460"/>
      <c r="N22" s="460"/>
    </row>
    <row r="23" spans="1:14">
      <c r="A23" s="461"/>
      <c r="B23" s="462"/>
      <c r="C23" s="462"/>
      <c r="D23" s="462"/>
      <c r="E23" s="462"/>
      <c r="F23" s="462"/>
      <c r="G23" s="462"/>
    </row>
    <row r="24" spans="1:14" s="463" customFormat="1" ht="16.5">
      <c r="A24" s="464" t="s">
        <v>831</v>
      </c>
      <c r="B24" s="465"/>
      <c r="C24" s="465"/>
      <c r="D24" s="465"/>
      <c r="E24" s="465"/>
      <c r="F24" s="465"/>
      <c r="G24" s="465"/>
      <c r="H24" s="466"/>
      <c r="I24" s="466"/>
      <c r="J24" s="466"/>
      <c r="K24" s="466"/>
      <c r="L24" s="466"/>
      <c r="M24" s="466"/>
      <c r="N24" s="466"/>
    </row>
    <row r="25" spans="1:14" s="463" customFormat="1" ht="16.5">
      <c r="A25" s="575" t="s">
        <v>832</v>
      </c>
      <c r="B25" s="575"/>
      <c r="C25" s="575"/>
      <c r="D25" s="575"/>
      <c r="E25" s="575"/>
      <c r="F25" s="575"/>
      <c r="G25" s="575"/>
      <c r="H25" s="466"/>
      <c r="I25" s="466"/>
      <c r="J25" s="466"/>
      <c r="K25" s="466"/>
      <c r="L25" s="466"/>
      <c r="M25" s="466"/>
      <c r="N25" s="466"/>
    </row>
    <row r="26" spans="1:14" s="463" customFormat="1" ht="35.25" customHeight="1">
      <c r="A26" s="575" t="s">
        <v>833</v>
      </c>
      <c r="B26" s="575"/>
      <c r="C26" s="575"/>
      <c r="D26" s="575"/>
      <c r="E26" s="575"/>
      <c r="F26" s="575"/>
      <c r="G26" s="575"/>
      <c r="H26" s="466"/>
      <c r="I26" s="466"/>
      <c r="J26" s="466"/>
      <c r="K26" s="466"/>
      <c r="L26" s="466"/>
      <c r="M26" s="466"/>
      <c r="N26" s="466"/>
    </row>
    <row r="27" spans="1:14" s="463" customFormat="1" ht="16.5">
      <c r="A27" s="575" t="s">
        <v>834</v>
      </c>
      <c r="B27" s="575"/>
      <c r="C27" s="575"/>
      <c r="D27" s="575"/>
      <c r="E27" s="575"/>
      <c r="F27" s="575"/>
      <c r="G27" s="575"/>
      <c r="H27" s="466"/>
      <c r="I27" s="466"/>
      <c r="J27" s="466"/>
      <c r="K27" s="466"/>
      <c r="L27" s="466"/>
      <c r="M27" s="466"/>
      <c r="N27" s="466"/>
    </row>
    <row r="28" spans="1:14" s="463" customFormat="1" ht="16.5">
      <c r="A28" s="575" t="s">
        <v>835</v>
      </c>
      <c r="B28" s="575"/>
      <c r="C28" s="575"/>
      <c r="D28" s="575"/>
      <c r="E28" s="575"/>
      <c r="F28" s="575"/>
      <c r="G28" s="575"/>
      <c r="H28" s="466"/>
      <c r="I28" s="466"/>
      <c r="J28" s="466"/>
      <c r="K28" s="466"/>
      <c r="L28" s="466"/>
      <c r="M28" s="466"/>
      <c r="N28" s="466"/>
    </row>
    <row r="29" spans="1:14">
      <c r="A29" s="467"/>
    </row>
    <row r="30" spans="1:14" ht="31.5" customHeight="1">
      <c r="A30" s="576" t="s">
        <v>836</v>
      </c>
      <c r="B30" s="576"/>
      <c r="C30" s="576"/>
      <c r="D30" s="576"/>
      <c r="E30" s="576"/>
      <c r="F30" s="576"/>
      <c r="G30" s="576"/>
    </row>
  </sheetData>
  <sheetProtection insertRows="0"/>
  <mergeCells count="20">
    <mergeCell ref="A27:G27"/>
    <mergeCell ref="A28:G28"/>
    <mergeCell ref="A30:G30"/>
    <mergeCell ref="A12:G12"/>
    <mergeCell ref="A15:G15"/>
    <mergeCell ref="A18:G18"/>
    <mergeCell ref="A25:G25"/>
    <mergeCell ref="A26:G26"/>
    <mergeCell ref="A8:A10"/>
    <mergeCell ref="B8:B10"/>
    <mergeCell ref="C8:G8"/>
    <mergeCell ref="C9:C10"/>
    <mergeCell ref="D9:D10"/>
    <mergeCell ref="E9:E10"/>
    <mergeCell ref="F9:G9"/>
    <mergeCell ref="A1:G1"/>
    <mergeCell ref="A3:G3"/>
    <mergeCell ref="A4:G4"/>
    <mergeCell ref="A5:G5"/>
    <mergeCell ref="A6:F6"/>
  </mergeCells>
  <pageMargins left="0.59055118110236249" right="0.39370078740157477" top="0.39370078740157477" bottom="0.39370078740157477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1"/>
  <sheetViews>
    <sheetView workbookViewId="0">
      <pane ySplit="6" topLeftCell="A7" activePane="bottomLeft" state="frozen"/>
      <selection activeCell="H8" sqref="H8"/>
      <selection pane="bottomLeft" activeCell="B1" sqref="B1:K1"/>
    </sheetView>
  </sheetViews>
  <sheetFormatPr defaultRowHeight="14.25"/>
  <cols>
    <col min="1" max="1" width="5.42578125" style="11" customWidth="1"/>
    <col min="2" max="2" width="50.42578125" style="11" customWidth="1"/>
    <col min="3" max="3" width="9.140625" style="11" customWidth="1"/>
    <col min="4" max="4" width="12.5703125" style="11" customWidth="1"/>
    <col min="5" max="5" width="10.7109375" style="11" customWidth="1"/>
    <col min="6" max="7" width="10.28515625" style="11" customWidth="1"/>
    <col min="8" max="8" width="10.140625" style="11" customWidth="1"/>
    <col min="9" max="9" width="43.140625" style="11" customWidth="1"/>
    <col min="10" max="10" width="43.42578125" style="11" customWidth="1"/>
    <col min="11" max="11" width="53.28515625" style="11" customWidth="1"/>
    <col min="12" max="16384" width="9.140625" style="11"/>
  </cols>
  <sheetData>
    <row r="1" spans="1:11" ht="27" customHeight="1">
      <c r="B1" s="540" t="s">
        <v>837</v>
      </c>
      <c r="C1" s="540"/>
      <c r="D1" s="540"/>
      <c r="E1" s="540"/>
      <c r="F1" s="540"/>
      <c r="G1" s="540"/>
      <c r="H1" s="540"/>
      <c r="I1" s="540"/>
      <c r="J1" s="540"/>
      <c r="K1" s="540"/>
    </row>
    <row r="2" spans="1:11" ht="15.75"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33" customHeight="1">
      <c r="A3" s="561" t="str">
        <f>'2'!A3:A5</f>
        <v>№ п/п</v>
      </c>
      <c r="B3" s="582" t="s">
        <v>838</v>
      </c>
      <c r="C3" s="514" t="s">
        <v>839</v>
      </c>
      <c r="D3" s="515"/>
      <c r="E3" s="515"/>
      <c r="F3" s="515"/>
      <c r="G3" s="515"/>
      <c r="H3" s="516"/>
      <c r="I3" s="584" t="s">
        <v>840</v>
      </c>
      <c r="J3" s="584" t="s">
        <v>841</v>
      </c>
      <c r="K3" s="584" t="s">
        <v>842</v>
      </c>
    </row>
    <row r="4" spans="1:11" ht="191.25" customHeight="1">
      <c r="A4" s="561"/>
      <c r="B4" s="583"/>
      <c r="C4" s="26" t="s">
        <v>300</v>
      </c>
      <c r="D4" s="26" t="s">
        <v>301</v>
      </c>
      <c r="E4" s="26" t="s">
        <v>450</v>
      </c>
      <c r="F4" s="227" t="s">
        <v>451</v>
      </c>
      <c r="G4" s="273" t="s">
        <v>843</v>
      </c>
      <c r="H4" s="26" t="s">
        <v>453</v>
      </c>
      <c r="I4" s="584"/>
      <c r="J4" s="584"/>
      <c r="K4" s="584"/>
    </row>
    <row r="5" spans="1:11" ht="14.25" customHeight="1">
      <c r="A5" s="468"/>
      <c r="B5" s="469"/>
      <c r="C5" s="6" t="s">
        <v>844</v>
      </c>
      <c r="D5" s="6" t="s">
        <v>845</v>
      </c>
      <c r="E5" s="6" t="s">
        <v>846</v>
      </c>
      <c r="F5" s="6" t="s">
        <v>847</v>
      </c>
      <c r="G5" s="6" t="s">
        <v>848</v>
      </c>
      <c r="H5" s="6" t="s">
        <v>849</v>
      </c>
      <c r="I5" s="6" t="s">
        <v>850</v>
      </c>
      <c r="J5" s="6" t="s">
        <v>851</v>
      </c>
      <c r="K5" s="6" t="s">
        <v>852</v>
      </c>
    </row>
    <row r="6" spans="1:11" s="21" customFormat="1" ht="15" customHeight="1">
      <c r="A6" s="470"/>
      <c r="B6" s="90" t="str">
        <f>'2'!B7</f>
        <v>Среднего общего образования</v>
      </c>
      <c r="C6" s="471"/>
      <c r="D6" s="471"/>
      <c r="E6" s="471"/>
      <c r="F6" s="471"/>
      <c r="G6" s="471"/>
      <c r="H6" s="471"/>
      <c r="I6" s="90"/>
      <c r="J6" s="90"/>
      <c r="K6" s="90"/>
    </row>
    <row r="7" spans="1:11" s="21" customFormat="1" ht="63">
      <c r="A7" s="470">
        <v>1</v>
      </c>
      <c r="B7" s="117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472">
        <v>0</v>
      </c>
      <c r="D7" s="472">
        <v>0</v>
      </c>
      <c r="E7" s="472">
        <v>0</v>
      </c>
      <c r="F7" s="472">
        <v>0</v>
      </c>
      <c r="G7" s="472">
        <v>0</v>
      </c>
      <c r="H7" s="472">
        <v>14.388</v>
      </c>
      <c r="I7" s="89"/>
      <c r="J7" s="89" t="s">
        <v>853</v>
      </c>
      <c r="K7" s="89"/>
    </row>
    <row r="8" spans="1:11" s="21" customFormat="1" ht="75.75">
      <c r="A8" s="470">
        <v>2</v>
      </c>
      <c r="B8" s="117" t="str">
        <f>'2'!B9</f>
        <v xml:space="preserve">Муниципальное общеобразовательное 
учреждение средняя общеобразовательная школа № 3
</v>
      </c>
      <c r="C8" s="472">
        <v>22.09</v>
      </c>
      <c r="D8" s="473">
        <v>0</v>
      </c>
      <c r="E8" s="473">
        <v>307.47000000000003</v>
      </c>
      <c r="F8" s="473">
        <v>0</v>
      </c>
      <c r="G8" s="473">
        <v>0</v>
      </c>
      <c r="H8" s="473">
        <v>0</v>
      </c>
      <c r="I8" s="474" t="s">
        <v>854</v>
      </c>
      <c r="J8" s="474" t="s">
        <v>855</v>
      </c>
      <c r="K8" s="474" t="s">
        <v>856</v>
      </c>
    </row>
    <row r="9" spans="1:11" s="21" customFormat="1" ht="78.75">
      <c r="A9" s="470">
        <v>3</v>
      </c>
      <c r="B9" s="117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472">
        <v>0</v>
      </c>
      <c r="D9" s="472">
        <v>0</v>
      </c>
      <c r="E9" s="472">
        <v>0</v>
      </c>
      <c r="F9" s="472">
        <v>0</v>
      </c>
      <c r="G9" s="472">
        <v>0</v>
      </c>
      <c r="H9" s="472">
        <v>0</v>
      </c>
      <c r="I9" s="89" t="s">
        <v>350</v>
      </c>
      <c r="J9" s="89"/>
      <c r="K9" s="89"/>
    </row>
    <row r="10" spans="1:11" s="21" customFormat="1" ht="63">
      <c r="A10" s="470">
        <v>4</v>
      </c>
      <c r="B10" s="117" t="str">
        <f>'2'!B11</f>
        <v xml:space="preserve">Муниципальное общеобразовательное 
учреждение средняя общеобразовательная школа № 5
</v>
      </c>
      <c r="C10" s="472"/>
      <c r="D10" s="472"/>
      <c r="E10" s="472"/>
      <c r="F10" s="472"/>
      <c r="G10" s="472"/>
      <c r="H10" s="472"/>
      <c r="I10" s="89"/>
      <c r="J10" s="89"/>
      <c r="K10" s="89"/>
    </row>
    <row r="11" spans="1:11" s="21" customFormat="1" ht="63">
      <c r="A11" s="470">
        <v>5</v>
      </c>
      <c r="B11" s="117" t="str">
        <f>'2'!B12</f>
        <v xml:space="preserve">Муниципальное общеобразовательное 
учреждение средняя общеобразовательная школа № 6
</v>
      </c>
      <c r="C11" s="472">
        <v>0</v>
      </c>
      <c r="D11" s="472">
        <v>0</v>
      </c>
      <c r="E11" s="472">
        <v>0</v>
      </c>
      <c r="F11" s="472">
        <v>0</v>
      </c>
      <c r="G11" s="472">
        <v>0</v>
      </c>
      <c r="H11" s="472">
        <v>0</v>
      </c>
      <c r="I11" s="89" t="s">
        <v>350</v>
      </c>
      <c r="J11" s="89" t="s">
        <v>350</v>
      </c>
      <c r="K11" s="89" t="s">
        <v>350</v>
      </c>
    </row>
    <row r="12" spans="1:11" s="21" customFormat="1" ht="78.75">
      <c r="A12" s="470">
        <v>6</v>
      </c>
      <c r="B12" s="117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472"/>
      <c r="D12" s="472"/>
      <c r="E12" s="472"/>
      <c r="F12" s="472"/>
      <c r="G12" s="472"/>
      <c r="H12" s="472"/>
      <c r="I12" s="89"/>
      <c r="J12" s="89"/>
      <c r="K12" s="89"/>
    </row>
    <row r="13" spans="1:11" s="21" customFormat="1" ht="63">
      <c r="A13" s="470">
        <v>7</v>
      </c>
      <c r="B13" s="117" t="str">
        <f>'2'!B14</f>
        <v xml:space="preserve">Муниципальное общеобразовательное 
учреждение средняя общеобразовательная школа № 8
</v>
      </c>
      <c r="C13" s="472">
        <v>22</v>
      </c>
      <c r="D13" s="472">
        <v>0</v>
      </c>
      <c r="E13" s="472">
        <v>0</v>
      </c>
      <c r="F13" s="472">
        <v>0</v>
      </c>
      <c r="G13" s="472">
        <v>0</v>
      </c>
      <c r="H13" s="472">
        <v>0</v>
      </c>
      <c r="I13" s="89">
        <v>0</v>
      </c>
      <c r="J13" s="89" t="s">
        <v>857</v>
      </c>
      <c r="K13" s="89">
        <v>0</v>
      </c>
    </row>
    <row r="14" spans="1:11" s="21" customFormat="1" ht="47.25">
      <c r="A14" s="470">
        <v>8</v>
      </c>
      <c r="B14" s="117" t="str">
        <f>'2'!B15</f>
        <v xml:space="preserve">Муниципальное общеобразовательное 
учреждение гимназия № 9
</v>
      </c>
      <c r="C14" s="472">
        <v>169</v>
      </c>
      <c r="D14" s="472"/>
      <c r="E14" s="472"/>
      <c r="F14" s="472"/>
      <c r="G14" s="472"/>
      <c r="H14" s="472"/>
      <c r="I14" s="89" t="s">
        <v>858</v>
      </c>
      <c r="J14" s="89" t="s">
        <v>859</v>
      </c>
      <c r="K14" s="89"/>
    </row>
    <row r="15" spans="1:11" s="21" customFormat="1" ht="63">
      <c r="A15" s="470">
        <v>9</v>
      </c>
      <c r="B15" s="117" t="str">
        <f>'2'!B16</f>
        <v xml:space="preserve">Муниципальное общеобразовательное 
учреждение средняя общеобразовательная школа № 13
</v>
      </c>
      <c r="C15" s="472"/>
      <c r="D15" s="472"/>
      <c r="E15" s="472"/>
      <c r="F15" s="472"/>
      <c r="G15" s="472"/>
      <c r="H15" s="472"/>
      <c r="I15" s="89"/>
      <c r="J15" s="89"/>
      <c r="K15" s="89"/>
    </row>
    <row r="16" spans="1:11" s="21" customFormat="1" ht="63">
      <c r="A16" s="470">
        <v>10</v>
      </c>
      <c r="B16" s="117" t="str">
        <f>'2'!B17</f>
        <v xml:space="preserve">Муниципальное общеобразовательное
учреждение средняя общеобразовательная школа № 14
</v>
      </c>
      <c r="C16" s="472">
        <v>80</v>
      </c>
      <c r="D16" s="472"/>
      <c r="E16" s="472">
        <v>190</v>
      </c>
      <c r="F16" s="472"/>
      <c r="G16" s="472"/>
      <c r="H16" s="472"/>
      <c r="I16" s="89" t="s">
        <v>860</v>
      </c>
      <c r="J16" s="89" t="s">
        <v>861</v>
      </c>
      <c r="K16" s="89"/>
    </row>
    <row r="17" spans="1:11" s="21" customFormat="1" ht="63">
      <c r="A17" s="470">
        <v>11</v>
      </c>
      <c r="B17" s="117" t="str">
        <f>'2'!B18</f>
        <v xml:space="preserve">Муниципальное общеобразовательное 
учреждение средняя общеобразовательная школа № 15
</v>
      </c>
      <c r="C17" s="472">
        <v>0</v>
      </c>
      <c r="D17" s="472">
        <v>0</v>
      </c>
      <c r="E17" s="472">
        <v>0</v>
      </c>
      <c r="F17" s="472">
        <v>0</v>
      </c>
      <c r="G17" s="472">
        <v>0</v>
      </c>
      <c r="H17" s="472">
        <v>33</v>
      </c>
      <c r="I17" s="89" t="s">
        <v>862</v>
      </c>
      <c r="J17" s="89">
        <v>0</v>
      </c>
      <c r="K17" s="89">
        <v>0</v>
      </c>
    </row>
    <row r="18" spans="1:11" s="21" customFormat="1" ht="78.75">
      <c r="A18" s="470">
        <v>12</v>
      </c>
      <c r="B18" s="117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472">
        <v>0</v>
      </c>
      <c r="D18" s="472">
        <v>0</v>
      </c>
      <c r="E18" s="472">
        <v>53</v>
      </c>
      <c r="F18" s="472">
        <v>147</v>
      </c>
      <c r="G18" s="472">
        <v>54</v>
      </c>
      <c r="H18" s="472">
        <v>0</v>
      </c>
      <c r="I18" s="388" t="s">
        <v>863</v>
      </c>
      <c r="J18" s="388" t="s">
        <v>864</v>
      </c>
      <c r="K18" s="388" t="s">
        <v>865</v>
      </c>
    </row>
    <row r="19" spans="1:11" s="21" customFormat="1" ht="63">
      <c r="A19" s="470">
        <v>13</v>
      </c>
      <c r="B19" s="117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472"/>
      <c r="D19" s="472"/>
      <c r="E19" s="472"/>
      <c r="F19" s="472"/>
      <c r="G19" s="472"/>
      <c r="H19" s="472"/>
      <c r="I19" s="89"/>
      <c r="J19" s="89"/>
      <c r="K19" s="89"/>
    </row>
    <row r="20" spans="1:11" s="21" customFormat="1" ht="63">
      <c r="A20" s="470">
        <v>14</v>
      </c>
      <c r="B20" s="117" t="str">
        <f>'2'!B21</f>
        <v xml:space="preserve">Муниципальное общеобразовательное 
учреждение средняя общеобразовательная школа № 19
</v>
      </c>
      <c r="C20" s="472"/>
      <c r="D20" s="472"/>
      <c r="E20" s="472">
        <v>0</v>
      </c>
      <c r="F20" s="472">
        <v>0</v>
      </c>
      <c r="G20" s="472">
        <v>171.8</v>
      </c>
      <c r="H20" s="472">
        <v>139.12</v>
      </c>
      <c r="I20" s="89" t="s">
        <v>866</v>
      </c>
      <c r="J20" s="89"/>
      <c r="K20" s="89" t="s">
        <v>867</v>
      </c>
    </row>
    <row r="21" spans="1:11" s="21" customFormat="1" ht="63">
      <c r="A21" s="470">
        <v>15</v>
      </c>
      <c r="B21" s="117" t="str">
        <f>'2'!B22</f>
        <v xml:space="preserve">Муниципальное общеобразовательное 
учреждение средняя школа с кадетскими классами № 22
</v>
      </c>
      <c r="C21" s="472">
        <v>0</v>
      </c>
      <c r="D21" s="472">
        <v>0</v>
      </c>
      <c r="E21" s="472">
        <v>0</v>
      </c>
      <c r="F21" s="472">
        <v>0</v>
      </c>
      <c r="G21" s="472">
        <v>0</v>
      </c>
      <c r="H21" s="472">
        <v>56.372</v>
      </c>
      <c r="I21" s="89" t="s">
        <v>868</v>
      </c>
      <c r="J21" s="89"/>
      <c r="K21" s="89"/>
    </row>
    <row r="22" spans="1:11" s="21" customFormat="1" ht="62.45" customHeight="1">
      <c r="A22" s="470">
        <v>16</v>
      </c>
      <c r="B22" s="117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472">
        <v>0</v>
      </c>
      <c r="D22" s="472">
        <v>0</v>
      </c>
      <c r="E22" s="472">
        <v>0</v>
      </c>
      <c r="F22" s="472">
        <v>0</v>
      </c>
      <c r="G22" s="472">
        <v>0</v>
      </c>
      <c r="H22" s="472">
        <v>0</v>
      </c>
      <c r="I22" s="89"/>
      <c r="J22" s="89"/>
      <c r="K22" s="89"/>
    </row>
    <row r="23" spans="1:11" s="21" customFormat="1" ht="63">
      <c r="A23" s="470">
        <v>17</v>
      </c>
      <c r="B23" s="117" t="str">
        <f>'2'!B24</f>
        <v xml:space="preserve">Муниципальное общеобразовательное 
учреждение средняя общеобразовательная школа № 24
</v>
      </c>
      <c r="C23" s="472">
        <v>0</v>
      </c>
      <c r="D23" s="472">
        <v>0</v>
      </c>
      <c r="E23" s="472">
        <v>0</v>
      </c>
      <c r="F23" s="472"/>
      <c r="G23" s="472"/>
      <c r="H23" s="472">
        <v>0</v>
      </c>
      <c r="I23" s="89">
        <v>0</v>
      </c>
      <c r="J23" s="89" t="s">
        <v>869</v>
      </c>
      <c r="K23" s="388" t="s">
        <v>870</v>
      </c>
    </row>
    <row r="24" spans="1:11" s="21" customFormat="1" ht="63">
      <c r="A24" s="470">
        <v>18</v>
      </c>
      <c r="B24" s="117" t="str">
        <f>'2'!B25</f>
        <v xml:space="preserve">Муниципальное общеобразовательное 
учреждение средняя общеобразовательная школа № 27
</v>
      </c>
      <c r="C24" s="472"/>
      <c r="D24" s="472"/>
      <c r="E24" s="472"/>
      <c r="F24" s="472"/>
      <c r="G24" s="472"/>
      <c r="H24" s="472"/>
      <c r="I24" s="89"/>
      <c r="J24" s="89"/>
      <c r="K24" s="89"/>
    </row>
    <row r="25" spans="1:11" s="21" customFormat="1" ht="63">
      <c r="A25" s="470">
        <v>19</v>
      </c>
      <c r="B25" s="117" t="str">
        <f>'2'!B26</f>
        <v xml:space="preserve">Муниципальное общеобразовательное 
учреждение средняя общеобразовательная школа № 28
</v>
      </c>
      <c r="C25" s="472">
        <v>0</v>
      </c>
      <c r="D25" s="472">
        <v>0</v>
      </c>
      <c r="E25" s="472">
        <v>0</v>
      </c>
      <c r="F25" s="472">
        <v>50.347000000000001</v>
      </c>
      <c r="G25" s="472">
        <v>9</v>
      </c>
      <c r="H25" s="472">
        <v>91.74</v>
      </c>
      <c r="I25" s="89" t="s">
        <v>871</v>
      </c>
      <c r="J25" s="89" t="s">
        <v>872</v>
      </c>
      <c r="K25" s="89" t="s">
        <v>873</v>
      </c>
    </row>
    <row r="26" spans="1:11" s="21" customFormat="1" ht="72">
      <c r="A26" s="470">
        <v>20</v>
      </c>
      <c r="B26" s="117" t="str">
        <f>'2'!B27</f>
        <v xml:space="preserve">Муниципальное общеобразовательное 
учреждение средняя общеобразовательная школа № 30
</v>
      </c>
      <c r="C26" s="472">
        <v>0</v>
      </c>
      <c r="D26" s="472">
        <v>0</v>
      </c>
      <c r="E26" s="472">
        <v>0</v>
      </c>
      <c r="F26" s="472">
        <v>342.43599999999998</v>
      </c>
      <c r="G26" s="472">
        <v>342.43599999999998</v>
      </c>
      <c r="H26" s="472">
        <v>0</v>
      </c>
      <c r="I26" s="388" t="s">
        <v>874</v>
      </c>
      <c r="J26" s="89" t="s">
        <v>875</v>
      </c>
      <c r="K26" s="388" t="s">
        <v>876</v>
      </c>
    </row>
    <row r="27" spans="1:11" s="21" customFormat="1" ht="63">
      <c r="A27" s="470">
        <v>21</v>
      </c>
      <c r="B27" s="117" t="str">
        <f>'2'!B28</f>
        <v xml:space="preserve">Муниципальное общеобразовательное 
учреждение средняя общеобразовательная школа № 31
</v>
      </c>
      <c r="C27" s="472">
        <v>216.93</v>
      </c>
      <c r="D27" s="472">
        <v>0</v>
      </c>
      <c r="E27" s="472">
        <v>0</v>
      </c>
      <c r="F27" s="472">
        <v>0</v>
      </c>
      <c r="G27" s="472">
        <v>0</v>
      </c>
      <c r="H27" s="472">
        <v>0</v>
      </c>
      <c r="I27" s="89" t="s">
        <v>877</v>
      </c>
      <c r="J27" s="89">
        <v>0</v>
      </c>
      <c r="K27" s="89" t="s">
        <v>878</v>
      </c>
    </row>
    <row r="28" spans="1:11" s="21" customFormat="1" ht="63">
      <c r="A28" s="470">
        <v>22</v>
      </c>
      <c r="B28" s="117" t="str">
        <f>'2'!B29</f>
        <v xml:space="preserve">Муниципальное общеобразовательное 
учреждение средняя общеобразовательная школа № 32
</v>
      </c>
      <c r="C28" s="472">
        <v>300.48</v>
      </c>
      <c r="D28" s="472">
        <v>215.23</v>
      </c>
      <c r="E28" s="472"/>
      <c r="F28" s="472"/>
      <c r="G28" s="472"/>
      <c r="H28" s="472">
        <v>216.58</v>
      </c>
      <c r="I28" s="89" t="s">
        <v>879</v>
      </c>
      <c r="J28" s="89" t="s">
        <v>880</v>
      </c>
      <c r="K28" s="89" t="s">
        <v>881</v>
      </c>
    </row>
    <row r="29" spans="1:11" s="21" customFormat="1" ht="90.75">
      <c r="A29" s="470">
        <v>23</v>
      </c>
      <c r="B29" s="117" t="str">
        <f>'2'!B30</f>
        <v xml:space="preserve">Муниципальное общеобразовательное 
учреждение Лицей № 33
</v>
      </c>
      <c r="C29" s="472"/>
      <c r="D29" s="472"/>
      <c r="E29" s="472"/>
      <c r="F29" s="472">
        <f>52.3+209.93</f>
        <v>262.23</v>
      </c>
      <c r="G29" s="472"/>
      <c r="H29" s="472">
        <v>139.5</v>
      </c>
      <c r="I29" s="89"/>
      <c r="J29" s="89" t="s">
        <v>882</v>
      </c>
      <c r="K29" s="89" t="s">
        <v>883</v>
      </c>
    </row>
    <row r="30" spans="1:11" s="21" customFormat="1" ht="63">
      <c r="A30" s="470">
        <v>24</v>
      </c>
      <c r="B30" s="117" t="str">
        <f>'2'!B31</f>
        <v xml:space="preserve">Муниципальное общеобразовательное 
учреждение средняя общеобразовательная школа № 34
</v>
      </c>
      <c r="C30" s="472">
        <v>340.6</v>
      </c>
      <c r="D30" s="472">
        <v>0</v>
      </c>
      <c r="E30" s="472">
        <v>32.6</v>
      </c>
      <c r="F30" s="472">
        <v>0</v>
      </c>
      <c r="G30" s="472">
        <v>0</v>
      </c>
      <c r="H30" s="472">
        <v>42.1</v>
      </c>
      <c r="I30" s="89" t="s">
        <v>884</v>
      </c>
      <c r="J30" s="89"/>
      <c r="K30" s="89" t="s">
        <v>885</v>
      </c>
    </row>
    <row r="31" spans="1:11" s="21" customFormat="1" ht="78.75">
      <c r="A31" s="470">
        <v>25</v>
      </c>
      <c r="B31" s="117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472">
        <v>0</v>
      </c>
      <c r="D31" s="472">
        <v>0</v>
      </c>
      <c r="E31" s="472">
        <v>0</v>
      </c>
      <c r="F31" s="472">
        <v>0</v>
      </c>
      <c r="G31" s="472">
        <v>0</v>
      </c>
      <c r="H31" s="472">
        <v>158.69999999999999</v>
      </c>
      <c r="I31" s="89">
        <v>0</v>
      </c>
      <c r="J31" s="89">
        <v>0</v>
      </c>
      <c r="K31" s="89" t="s">
        <v>886</v>
      </c>
    </row>
    <row r="32" spans="1:11" s="21" customFormat="1" ht="63">
      <c r="A32" s="470">
        <v>26</v>
      </c>
      <c r="B32" s="117" t="str">
        <f>'2'!B33</f>
        <v xml:space="preserve">Муниципальное общеобразовательное 
учреждение средняя общеобразовательная школа № 36
</v>
      </c>
      <c r="C32" s="472"/>
      <c r="D32" s="472"/>
      <c r="E32" s="472"/>
      <c r="F32" s="472"/>
      <c r="G32" s="472"/>
      <c r="H32" s="472"/>
      <c r="I32" s="89"/>
      <c r="J32" s="89"/>
      <c r="K32" s="89"/>
    </row>
    <row r="33" spans="1:11" s="21" customFormat="1" ht="63">
      <c r="A33" s="470">
        <v>27</v>
      </c>
      <c r="B33" s="117" t="str">
        <f>'2'!B34</f>
        <v xml:space="preserve">Муниципальное общеобразовательное 
учреждение средняя общеобразовательная школа № 37
</v>
      </c>
      <c r="C33" s="472">
        <v>168.9</v>
      </c>
      <c r="D33" s="472">
        <v>0</v>
      </c>
      <c r="E33" s="472">
        <v>0</v>
      </c>
      <c r="F33" s="472">
        <v>72.5</v>
      </c>
      <c r="G33" s="472">
        <v>0</v>
      </c>
      <c r="H33" s="472">
        <v>0</v>
      </c>
      <c r="I33" s="89" t="s">
        <v>887</v>
      </c>
      <c r="J33" s="89" t="s">
        <v>888</v>
      </c>
      <c r="K33" s="89"/>
    </row>
    <row r="34" spans="1:11" s="21" customFormat="1" ht="63">
      <c r="A34" s="470">
        <v>28</v>
      </c>
      <c r="B34" s="117" t="str">
        <f>'2'!B35</f>
        <v xml:space="preserve">Муниципальное общеобразовательное 
учреждение средняя общеобразовательная школа № 38
</v>
      </c>
      <c r="C34" s="472"/>
      <c r="D34" s="472"/>
      <c r="E34" s="472"/>
      <c r="F34" s="472"/>
      <c r="G34" s="472"/>
      <c r="H34" s="472"/>
      <c r="I34" s="89"/>
      <c r="J34" s="89"/>
      <c r="K34" s="89"/>
    </row>
    <row r="35" spans="1:11" s="21" customFormat="1" ht="75.75">
      <c r="A35" s="470">
        <v>29</v>
      </c>
      <c r="B35" s="117" t="str">
        <f>'2'!B36</f>
        <v xml:space="preserve">Муниципальное общеобразовательное 
учреждение средняя общеобразовательная школа № 42
</v>
      </c>
      <c r="C35" s="472"/>
      <c r="D35" s="472"/>
      <c r="E35" s="472"/>
      <c r="F35" s="472"/>
      <c r="G35" s="472"/>
      <c r="H35" s="472"/>
      <c r="I35" s="89" t="s">
        <v>889</v>
      </c>
      <c r="J35" s="89" t="s">
        <v>890</v>
      </c>
      <c r="K35" s="89"/>
    </row>
    <row r="36" spans="1:11" s="21" customFormat="1" ht="47.25">
      <c r="A36" s="470">
        <v>30</v>
      </c>
      <c r="B36" s="117" t="str">
        <f>'2'!B37</f>
        <v xml:space="preserve">Муниципальное общеобразовательное 
учреждение гимназия № 45
</v>
      </c>
      <c r="C36" s="472"/>
      <c r="D36" s="472"/>
      <c r="E36" s="472"/>
      <c r="F36" s="472"/>
      <c r="G36" s="472"/>
      <c r="H36" s="472"/>
      <c r="I36" s="89"/>
      <c r="J36" s="89"/>
      <c r="K36" s="89"/>
    </row>
    <row r="37" spans="1:11" s="21" customFormat="1" ht="63">
      <c r="A37" s="470">
        <v>31</v>
      </c>
      <c r="B37" s="117" t="str">
        <f>'2'!B38</f>
        <v xml:space="preserve">Муниципальное общеобразовательное 
учреждение средняя общеобразовательная школа № 50
</v>
      </c>
      <c r="C37" s="472">
        <v>263.22699999999998</v>
      </c>
      <c r="D37" s="472">
        <v>0</v>
      </c>
      <c r="E37" s="472">
        <v>0</v>
      </c>
      <c r="F37" s="472">
        <v>99.4</v>
      </c>
      <c r="G37" s="472">
        <v>99.4</v>
      </c>
      <c r="H37" s="472">
        <v>0</v>
      </c>
      <c r="I37" s="89" t="s">
        <v>891</v>
      </c>
      <c r="J37" s="89" t="s">
        <v>892</v>
      </c>
      <c r="K37" s="89" t="s">
        <v>893</v>
      </c>
    </row>
    <row r="38" spans="1:11" s="21" customFormat="1" ht="63">
      <c r="A38" s="470">
        <v>32</v>
      </c>
      <c r="B38" s="117" t="str">
        <f>'2'!B39</f>
        <v xml:space="preserve">Муниципальное общеобразовательное 
учреждение средняя общеобразовательная школа № 51
</v>
      </c>
      <c r="C38" s="472"/>
      <c r="D38" s="472"/>
      <c r="E38" s="472"/>
      <c r="F38" s="472"/>
      <c r="G38" s="472"/>
      <c r="H38" s="472"/>
      <c r="I38" s="89"/>
      <c r="J38" s="89"/>
      <c r="K38" s="89"/>
    </row>
    <row r="39" spans="1:11" s="21" customFormat="1" ht="63">
      <c r="A39" s="470">
        <v>33</v>
      </c>
      <c r="B39" s="117" t="str">
        <f>'2'!B40</f>
        <v xml:space="preserve">Муниципальное общеобразовательное 
учреждение средняя общеобразовательная школа № 53
</v>
      </c>
      <c r="C39" s="472">
        <v>160.13999999999999</v>
      </c>
      <c r="D39" s="472"/>
      <c r="E39" s="472"/>
      <c r="F39" s="472"/>
      <c r="G39" s="472"/>
      <c r="H39" s="472"/>
      <c r="I39" s="89" t="s">
        <v>894</v>
      </c>
      <c r="J39" s="89" t="s">
        <v>895</v>
      </c>
      <c r="K39" s="89"/>
    </row>
    <row r="40" spans="1:11" s="21" customFormat="1" ht="63">
      <c r="A40" s="470">
        <v>34</v>
      </c>
      <c r="B40" s="117" t="str">
        <f>'2'!B41</f>
        <v xml:space="preserve">Муниципальное общеобразовательное 
учреждение средняя общеобразовательная школа № 62
</v>
      </c>
      <c r="C40" s="472">
        <v>40.633000000000003</v>
      </c>
      <c r="D40" s="472"/>
      <c r="E40" s="472"/>
      <c r="F40" s="472"/>
      <c r="G40" s="472"/>
      <c r="H40" s="472">
        <v>73.040000000000006</v>
      </c>
      <c r="I40" s="89" t="s">
        <v>896</v>
      </c>
      <c r="J40" s="89"/>
      <c r="K40" s="89"/>
    </row>
    <row r="41" spans="1:11" s="21" customFormat="1" ht="63">
      <c r="A41" s="470">
        <v>35</v>
      </c>
      <c r="B41" s="117" t="str">
        <f>'2'!B42</f>
        <v xml:space="preserve">Муниципальное бюджетное общеобразовательное 
учреждение лицей № 1
</v>
      </c>
      <c r="C41" s="472">
        <v>148.5</v>
      </c>
      <c r="D41" s="472"/>
      <c r="E41" s="472">
        <v>40.5</v>
      </c>
      <c r="F41" s="472">
        <v>23</v>
      </c>
      <c r="G41" s="472">
        <v>23</v>
      </c>
      <c r="H41" s="472"/>
      <c r="I41" s="89" t="s">
        <v>897</v>
      </c>
      <c r="J41" s="89" t="s">
        <v>898</v>
      </c>
      <c r="K41" s="89" t="s">
        <v>899</v>
      </c>
    </row>
    <row r="42" spans="1:11" s="21" customFormat="1" ht="63">
      <c r="A42" s="470">
        <v>36</v>
      </c>
      <c r="B42" s="117" t="str">
        <f>'2'!B43</f>
        <v xml:space="preserve">Муниципальное общеобразовательное учреждение "Инженерная школа города Комсомольска-на-Амуре"
</v>
      </c>
      <c r="C42" s="472">
        <v>0</v>
      </c>
      <c r="D42" s="472">
        <v>0</v>
      </c>
      <c r="E42" s="472">
        <v>0</v>
      </c>
      <c r="F42" s="472">
        <v>0</v>
      </c>
      <c r="G42" s="472">
        <v>0</v>
      </c>
      <c r="H42" s="472">
        <v>166.2</v>
      </c>
      <c r="I42" s="89" t="s">
        <v>900</v>
      </c>
      <c r="J42" s="89" t="s">
        <v>901</v>
      </c>
      <c r="K42" s="89"/>
    </row>
    <row r="43" spans="1:11" s="21" customFormat="1" ht="17.25" customHeight="1">
      <c r="A43" s="470"/>
      <c r="B43" s="90" t="str">
        <f>'2'!B44</f>
        <v>Основного общего образования</v>
      </c>
      <c r="C43" s="471"/>
      <c r="D43" s="471"/>
      <c r="E43" s="471"/>
      <c r="F43" s="471"/>
      <c r="G43" s="471"/>
      <c r="H43" s="471"/>
      <c r="I43" s="90"/>
      <c r="J43" s="90"/>
      <c r="K43" s="90"/>
    </row>
    <row r="44" spans="1:11" s="21" customFormat="1" ht="47.25">
      <c r="A44" s="470">
        <v>37</v>
      </c>
      <c r="B44" s="117" t="str">
        <f>'2'!B45</f>
        <v>Муниципальное общеобразовательное 
учреждение основная общеобразовательная школа № 29</v>
      </c>
      <c r="C44" s="472"/>
      <c r="D44" s="472"/>
      <c r="E44" s="472"/>
      <c r="F44" s="472"/>
      <c r="G44" s="472"/>
      <c r="H44" s="472"/>
      <c r="I44" s="391"/>
      <c r="J44" s="391"/>
      <c r="K44" s="89"/>
    </row>
    <row r="45" spans="1:11" s="21" customFormat="1" ht="15" customHeight="1">
      <c r="A45" s="470"/>
      <c r="B45" s="90" t="str">
        <f>'2'!B46</f>
        <v>Начального общего образования</v>
      </c>
      <c r="C45" s="471"/>
      <c r="D45" s="471"/>
      <c r="E45" s="471"/>
      <c r="F45" s="471"/>
      <c r="G45" s="471"/>
      <c r="H45" s="471"/>
      <c r="I45" s="90"/>
      <c r="J45" s="90"/>
      <c r="K45" s="90"/>
    </row>
    <row r="46" spans="1:11" s="21" customFormat="1" ht="15">
      <c r="A46" s="470"/>
      <c r="B46" s="89">
        <f>'2'!B47</f>
        <v>0</v>
      </c>
      <c r="C46" s="472"/>
      <c r="D46" s="472"/>
      <c r="E46" s="472"/>
      <c r="F46" s="472"/>
      <c r="G46" s="472"/>
      <c r="H46" s="472"/>
      <c r="I46" s="89"/>
      <c r="J46" s="89"/>
      <c r="K46" s="89"/>
    </row>
    <row r="47" spans="1:11" s="21" customFormat="1" ht="15">
      <c r="A47" s="470"/>
      <c r="B47" s="89">
        <f>'2'!B48</f>
        <v>0</v>
      </c>
      <c r="C47" s="472"/>
      <c r="D47" s="472"/>
      <c r="E47" s="472"/>
      <c r="F47" s="472"/>
      <c r="G47" s="472"/>
      <c r="H47" s="472"/>
      <c r="I47" s="89"/>
      <c r="J47" s="89"/>
      <c r="K47" s="89"/>
    </row>
    <row r="48" spans="1:11" s="21" customFormat="1" ht="15">
      <c r="A48" s="470"/>
      <c r="B48" s="89">
        <f>'2'!B49</f>
        <v>0</v>
      </c>
      <c r="C48" s="472"/>
      <c r="D48" s="472"/>
      <c r="E48" s="472"/>
      <c r="F48" s="472"/>
      <c r="G48" s="472"/>
      <c r="H48" s="472"/>
      <c r="I48" s="89"/>
      <c r="J48" s="89"/>
      <c r="K48" s="89"/>
    </row>
    <row r="49" spans="1:11" s="21" customFormat="1" ht="37.5" customHeight="1">
      <c r="A49" s="470"/>
      <c r="B49" s="308" t="str">
        <f>'2'!B50</f>
        <v>ИТОГО в общеобразовательных организациях:</v>
      </c>
      <c r="C49" s="475">
        <f t="shared" ref="C49:H49" si="0">SUM(C7:C42,C44:C44,C46:C48)</f>
        <v>1932.4999999999998</v>
      </c>
      <c r="D49" s="475">
        <f t="shared" si="0"/>
        <v>215.23</v>
      </c>
      <c r="E49" s="475">
        <f t="shared" si="0"/>
        <v>623.57000000000005</v>
      </c>
      <c r="F49" s="475">
        <f t="shared" si="0"/>
        <v>996.91300000000001</v>
      </c>
      <c r="G49" s="475">
        <f t="shared" si="0"/>
        <v>699.63599999999997</v>
      </c>
      <c r="H49" s="475">
        <f t="shared" si="0"/>
        <v>1130.74</v>
      </c>
      <c r="I49" s="476"/>
      <c r="J49" s="476"/>
      <c r="K49" s="476"/>
    </row>
    <row r="50" spans="1:11" s="21" customFormat="1" ht="38.25" customHeight="1">
      <c r="A50" s="470"/>
      <c r="B50" s="90" t="str">
        <f>'2'!B51</f>
        <v>Вечерние (сменные) общеобразовательные организации</v>
      </c>
      <c r="C50" s="407"/>
      <c r="D50" s="407"/>
      <c r="E50" s="407"/>
      <c r="F50" s="407"/>
      <c r="G50" s="407"/>
      <c r="H50" s="407"/>
      <c r="I50" s="90"/>
      <c r="J50" s="90"/>
      <c r="K50" s="90"/>
    </row>
    <row r="51" spans="1:11" s="21" customFormat="1" ht="15">
      <c r="A51" s="470"/>
      <c r="B51" s="89">
        <f>'2'!B52</f>
        <v>0</v>
      </c>
      <c r="C51" s="177"/>
      <c r="D51" s="177"/>
      <c r="E51" s="177"/>
      <c r="F51" s="177"/>
      <c r="G51" s="177"/>
      <c r="H51" s="177"/>
      <c r="I51" s="89"/>
      <c r="J51" s="89"/>
      <c r="K51" s="89"/>
    </row>
    <row r="52" spans="1:11" s="21" customFormat="1" ht="15">
      <c r="A52" s="470"/>
      <c r="B52" s="89">
        <f>'[1]2'!B22</f>
        <v>0</v>
      </c>
      <c r="C52" s="177"/>
      <c r="D52" s="177"/>
      <c r="E52" s="177"/>
      <c r="F52" s="177"/>
      <c r="G52" s="177"/>
      <c r="H52" s="177"/>
      <c r="I52" s="89"/>
      <c r="J52" s="89"/>
      <c r="K52" s="89"/>
    </row>
    <row r="53" spans="1:11" s="21" customFormat="1" ht="15">
      <c r="A53" s="470"/>
      <c r="B53" s="89">
        <f>'2'!B54</f>
        <v>0</v>
      </c>
      <c r="C53" s="177"/>
      <c r="D53" s="177"/>
      <c r="E53" s="177"/>
      <c r="F53" s="177"/>
      <c r="G53" s="177"/>
      <c r="H53" s="177"/>
      <c r="I53" s="89"/>
      <c r="J53" s="89"/>
      <c r="K53" s="89"/>
    </row>
    <row r="54" spans="1:11" s="21" customFormat="1" ht="31.5">
      <c r="A54" s="470"/>
      <c r="B54" s="308" t="str">
        <f>'2'!B55</f>
        <v>ИТОГО в вечерних (сменных) общеобразовательных организациях:</v>
      </c>
      <c r="C54" s="475">
        <f t="shared" ref="C54:H54" si="1">SUM(C51:C53)</f>
        <v>0</v>
      </c>
      <c r="D54" s="475">
        <f t="shared" si="1"/>
        <v>0</v>
      </c>
      <c r="E54" s="475">
        <f t="shared" si="1"/>
        <v>0</v>
      </c>
      <c r="F54" s="475">
        <f t="shared" si="1"/>
        <v>0</v>
      </c>
      <c r="G54" s="475">
        <f t="shared" si="1"/>
        <v>0</v>
      </c>
      <c r="H54" s="475">
        <f t="shared" si="1"/>
        <v>0</v>
      </c>
      <c r="I54" s="476"/>
      <c r="J54" s="476"/>
      <c r="K54" s="476"/>
    </row>
    <row r="55" spans="1:11" s="314" customFormat="1" ht="16.5">
      <c r="A55" s="477"/>
      <c r="B55" s="308" t="str">
        <f>'2'!B56</f>
        <v>ВСЕГО:</v>
      </c>
      <c r="C55" s="475">
        <f t="shared" ref="C55:H55" si="2">C49+C54</f>
        <v>1932.4999999999998</v>
      </c>
      <c r="D55" s="475">
        <f t="shared" si="2"/>
        <v>215.23</v>
      </c>
      <c r="E55" s="475">
        <f t="shared" si="2"/>
        <v>623.57000000000005</v>
      </c>
      <c r="F55" s="475">
        <f t="shared" si="2"/>
        <v>996.91300000000001</v>
      </c>
      <c r="G55" s="475">
        <f t="shared" si="2"/>
        <v>699.63599999999997</v>
      </c>
      <c r="H55" s="475">
        <f t="shared" si="2"/>
        <v>1130.74</v>
      </c>
      <c r="I55" s="476"/>
      <c r="J55" s="476"/>
      <c r="K55" s="476"/>
    </row>
    <row r="56" spans="1:11" ht="15">
      <c r="B56" s="478"/>
      <c r="C56" s="478"/>
      <c r="D56" s="478"/>
      <c r="E56" s="478"/>
      <c r="F56" s="478"/>
      <c r="G56" s="478"/>
      <c r="H56" s="478"/>
      <c r="I56" s="478"/>
      <c r="J56" s="478"/>
      <c r="K56" s="478"/>
    </row>
    <row r="57" spans="1:11" ht="15">
      <c r="B57" s="478"/>
      <c r="C57" s="478"/>
      <c r="D57" s="478"/>
      <c r="E57" s="478"/>
      <c r="F57" s="478"/>
      <c r="G57" s="478"/>
      <c r="H57" s="478"/>
      <c r="I57" s="478"/>
      <c r="J57" s="478"/>
      <c r="K57" s="478"/>
    </row>
    <row r="58" spans="1:11" ht="18">
      <c r="B58" s="479" t="s">
        <v>902</v>
      </c>
      <c r="C58" s="480"/>
      <c r="D58" s="480"/>
      <c r="E58" s="480"/>
      <c r="F58" s="480"/>
      <c r="G58" s="480"/>
      <c r="H58" s="480"/>
      <c r="I58" s="480"/>
      <c r="J58" s="480"/>
      <c r="K58" s="480"/>
    </row>
    <row r="59" spans="1:11" ht="31.5" customHeight="1">
      <c r="B59" s="581" t="s">
        <v>903</v>
      </c>
      <c r="C59" s="581"/>
      <c r="D59" s="581"/>
      <c r="E59" s="581"/>
      <c r="F59" s="581"/>
      <c r="G59" s="581"/>
      <c r="H59" s="581"/>
      <c r="I59" s="581"/>
      <c r="J59" s="581"/>
      <c r="K59" s="581"/>
    </row>
    <row r="61" spans="1:11">
      <c r="B61" s="104" t="s">
        <v>138</v>
      </c>
    </row>
  </sheetData>
  <mergeCells count="8">
    <mergeCell ref="B59:K59"/>
    <mergeCell ref="B1:K1"/>
    <mergeCell ref="A3:A4"/>
    <mergeCell ref="B3:B4"/>
    <mergeCell ref="C3:H3"/>
    <mergeCell ref="I3:I4"/>
    <mergeCell ref="J3:J4"/>
    <mergeCell ref="K3:K4"/>
  </mergeCells>
  <pageMargins left="0.25" right="0.25" top="0.75" bottom="0.75" header="0.3" footer="0.3"/>
  <pageSetup paperSize="9" scale="17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6"/>
  <sheetViews>
    <sheetView zoomScale="78" workbookViewId="0">
      <pane ySplit="5" topLeftCell="A6" activePane="bottomLeft" state="frozen"/>
      <selection activeCell="AC54" sqref="AC54"/>
      <selection pane="bottomLeft"/>
    </sheetView>
  </sheetViews>
  <sheetFormatPr defaultRowHeight="15"/>
  <cols>
    <col min="1" max="1" width="4.85546875" style="23" customWidth="1"/>
    <col min="2" max="2" width="49.140625" style="23" customWidth="1"/>
    <col min="3" max="3" width="16.5703125" hidden="1" customWidth="1"/>
    <col min="4" max="4" width="23" hidden="1" customWidth="1"/>
    <col min="5" max="5" width="9" hidden="1" customWidth="1"/>
    <col min="6" max="6" width="31.85546875" hidden="1" customWidth="1"/>
    <col min="7" max="8" width="13.140625" hidden="1" customWidth="1"/>
    <col min="17" max="18" width="0" hidden="1" customWidth="1"/>
    <col min="19" max="19" width="24.7109375" hidden="1" customWidth="1"/>
    <col min="20" max="20" width="21.5703125" hidden="1" customWidth="1"/>
    <col min="21" max="21" width="28" hidden="1" customWidth="1"/>
    <col min="22" max="22" width="25.7109375" hidden="1" customWidth="1"/>
    <col min="23" max="24" width="0" hidden="1" customWidth="1"/>
    <col min="25" max="25" width="10" hidden="1" customWidth="1"/>
    <col min="26" max="26" width="0" hidden="1" customWidth="1"/>
    <col min="27" max="27" width="24.5703125" hidden="1" customWidth="1"/>
  </cols>
  <sheetData>
    <row r="1" spans="1:27" ht="15.75">
      <c r="C1" s="494" t="s">
        <v>904</v>
      </c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</row>
    <row r="2" spans="1:27" ht="15.75">
      <c r="A2" s="105"/>
      <c r="B2" s="105"/>
    </row>
    <row r="3" spans="1:27" ht="78" customHeight="1">
      <c r="A3" s="495" t="s">
        <v>21</v>
      </c>
      <c r="B3" s="527" t="s">
        <v>22</v>
      </c>
      <c r="C3" s="542" t="s">
        <v>905</v>
      </c>
      <c r="D3" s="543"/>
      <c r="E3" s="543"/>
      <c r="F3" s="543"/>
      <c r="G3" s="543"/>
      <c r="H3" s="564"/>
      <c r="I3" s="495" t="s">
        <v>906</v>
      </c>
      <c r="J3" s="495"/>
      <c r="K3" s="495"/>
      <c r="L3" s="495"/>
      <c r="M3" s="495"/>
      <c r="N3" s="495"/>
      <c r="O3" s="495"/>
      <c r="P3" s="495"/>
      <c r="Q3" s="495" t="s">
        <v>907</v>
      </c>
      <c r="R3" s="495"/>
      <c r="S3" s="495"/>
      <c r="T3" s="495"/>
      <c r="U3" s="495"/>
      <c r="V3" s="495"/>
      <c r="W3" s="542" t="s">
        <v>908</v>
      </c>
      <c r="X3" s="543"/>
      <c r="Y3" s="543"/>
      <c r="Z3" s="543"/>
      <c r="AA3" s="564"/>
    </row>
    <row r="4" spans="1:27" ht="238.5" customHeight="1">
      <c r="A4" s="495"/>
      <c r="B4" s="528"/>
      <c r="C4" s="24" t="s">
        <v>909</v>
      </c>
      <c r="D4" s="24" t="s">
        <v>910</v>
      </c>
      <c r="E4" s="160" t="s">
        <v>911</v>
      </c>
      <c r="F4" s="24" t="s">
        <v>912</v>
      </c>
      <c r="G4" s="160" t="s">
        <v>913</v>
      </c>
      <c r="H4" s="160" t="s">
        <v>914</v>
      </c>
      <c r="I4" s="160" t="s">
        <v>915</v>
      </c>
      <c r="J4" s="160" t="s">
        <v>916</v>
      </c>
      <c r="K4" s="160" t="s">
        <v>917</v>
      </c>
      <c r="L4" s="160" t="s">
        <v>918</v>
      </c>
      <c r="M4" s="160" t="s">
        <v>919</v>
      </c>
      <c r="N4" s="160" t="s">
        <v>920</v>
      </c>
      <c r="O4" s="160" t="s">
        <v>921</v>
      </c>
      <c r="P4" s="160" t="s">
        <v>922</v>
      </c>
      <c r="Q4" s="160" t="s">
        <v>917</v>
      </c>
      <c r="R4" s="160" t="s">
        <v>919</v>
      </c>
      <c r="S4" s="24" t="s">
        <v>923</v>
      </c>
      <c r="T4" s="24" t="s">
        <v>924</v>
      </c>
      <c r="U4" s="24" t="s">
        <v>925</v>
      </c>
      <c r="V4" s="24" t="s">
        <v>926</v>
      </c>
      <c r="W4" s="160" t="s">
        <v>927</v>
      </c>
      <c r="X4" s="160" t="s">
        <v>928</v>
      </c>
      <c r="Y4" s="160" t="s">
        <v>929</v>
      </c>
      <c r="Z4" s="160" t="s">
        <v>930</v>
      </c>
      <c r="AA4" s="24" t="s">
        <v>931</v>
      </c>
    </row>
    <row r="5" spans="1:27" ht="15.75">
      <c r="A5" s="37"/>
      <c r="B5" s="90" t="str">
        <f>'2'!B7</f>
        <v>Среднего общего образования</v>
      </c>
      <c r="I5" s="481"/>
      <c r="J5" s="481"/>
      <c r="K5" s="481"/>
      <c r="L5" s="481"/>
      <c r="M5" s="481"/>
      <c r="N5" s="481"/>
      <c r="O5" s="481"/>
      <c r="P5" s="481"/>
    </row>
    <row r="6" spans="1:27" ht="63">
      <c r="A6" s="88">
        <v>1</v>
      </c>
      <c r="B6" s="117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I6" s="481">
        <v>1</v>
      </c>
      <c r="J6" s="481">
        <v>0</v>
      </c>
      <c r="K6" s="481">
        <v>0</v>
      </c>
      <c r="L6" s="481">
        <v>0</v>
      </c>
      <c r="M6" s="481">
        <v>0</v>
      </c>
      <c r="N6" s="481">
        <v>0</v>
      </c>
      <c r="O6" s="481">
        <v>0</v>
      </c>
      <c r="P6" s="481">
        <v>0</v>
      </c>
    </row>
    <row r="7" spans="1:27" ht="63">
      <c r="A7" s="88">
        <v>2</v>
      </c>
      <c r="B7" s="117" t="str">
        <f>'2'!B9</f>
        <v xml:space="preserve">Муниципальное общеобразовательное 
учреждение средняя общеобразовательная школа № 3
</v>
      </c>
      <c r="I7" s="481">
        <v>1</v>
      </c>
      <c r="J7" s="481">
        <v>0</v>
      </c>
      <c r="K7" s="481">
        <v>0</v>
      </c>
      <c r="L7" s="481">
        <v>0</v>
      </c>
      <c r="M7" s="481">
        <v>0</v>
      </c>
      <c r="N7" s="481">
        <v>0</v>
      </c>
      <c r="O7" s="481">
        <v>0</v>
      </c>
      <c r="P7" s="481">
        <v>0</v>
      </c>
    </row>
    <row r="8" spans="1:27" ht="78.75">
      <c r="A8" s="88">
        <v>3</v>
      </c>
      <c r="B8" s="117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I8" s="481">
        <v>1</v>
      </c>
      <c r="J8" s="481">
        <v>0</v>
      </c>
      <c r="K8" s="481">
        <v>0</v>
      </c>
      <c r="L8" s="481">
        <v>0</v>
      </c>
      <c r="M8" s="481">
        <v>0</v>
      </c>
      <c r="N8" s="481">
        <v>1</v>
      </c>
      <c r="O8" s="481">
        <v>0</v>
      </c>
      <c r="P8" s="481">
        <v>0</v>
      </c>
    </row>
    <row r="9" spans="1:27" ht="63">
      <c r="A9" s="88">
        <v>4</v>
      </c>
      <c r="B9" s="117" t="str">
        <f>'2'!B11</f>
        <v xml:space="preserve">Муниципальное общеобразовательное 
учреждение средняя общеобразовательная школа № 5
</v>
      </c>
      <c r="I9" s="481"/>
      <c r="J9" s="481"/>
      <c r="K9" s="481"/>
      <c r="L9" s="481"/>
      <c r="M9" s="481"/>
      <c r="N9" s="481"/>
      <c r="O9" s="481"/>
      <c r="P9" s="481"/>
    </row>
    <row r="10" spans="1:27" ht="63">
      <c r="A10" s="88">
        <v>5</v>
      </c>
      <c r="B10" s="117" t="str">
        <f>'2'!B12</f>
        <v xml:space="preserve">Муниципальное общеобразовательное 
учреждение средняя общеобразовательная школа № 6
</v>
      </c>
      <c r="I10" s="481">
        <v>1</v>
      </c>
      <c r="J10" s="481"/>
      <c r="K10" s="481"/>
      <c r="L10" s="481"/>
      <c r="M10" s="481"/>
      <c r="N10" s="481"/>
      <c r="O10" s="481"/>
      <c r="P10" s="481"/>
    </row>
    <row r="11" spans="1:27" ht="78.75">
      <c r="A11" s="88">
        <v>6</v>
      </c>
      <c r="B11" s="117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I11" s="481"/>
      <c r="J11" s="481"/>
      <c r="K11" s="481"/>
      <c r="L11" s="481"/>
      <c r="M11" s="481"/>
      <c r="N11" s="481"/>
      <c r="O11" s="481"/>
      <c r="P11" s="481"/>
    </row>
    <row r="12" spans="1:27" ht="63">
      <c r="A12" s="88">
        <v>7</v>
      </c>
      <c r="B12" s="117" t="str">
        <f>'2'!B14</f>
        <v xml:space="preserve">Муниципальное общеобразовательное 
учреждение средняя общеобразовательная школа № 8
</v>
      </c>
      <c r="I12" s="481">
        <v>0</v>
      </c>
      <c r="J12" s="481">
        <v>0</v>
      </c>
      <c r="K12" s="481">
        <v>0</v>
      </c>
      <c r="L12" s="481">
        <v>0</v>
      </c>
      <c r="M12" s="481">
        <v>0</v>
      </c>
      <c r="N12" s="481">
        <v>0</v>
      </c>
      <c r="O12" s="481">
        <v>0</v>
      </c>
      <c r="P12" s="481">
        <v>0</v>
      </c>
    </row>
    <row r="13" spans="1:27" ht="47.25">
      <c r="A13" s="88">
        <v>8</v>
      </c>
      <c r="B13" s="117" t="str">
        <f>'2'!B15</f>
        <v xml:space="preserve">Муниципальное общеобразовательное 
учреждение гимназия № 9
</v>
      </c>
      <c r="I13" s="481">
        <v>0</v>
      </c>
      <c r="J13" s="481">
        <v>0</v>
      </c>
      <c r="K13" s="481">
        <v>0</v>
      </c>
      <c r="L13" s="481">
        <v>0</v>
      </c>
      <c r="M13" s="481">
        <v>0</v>
      </c>
      <c r="N13" s="481">
        <v>1</v>
      </c>
      <c r="O13" s="481">
        <v>0</v>
      </c>
      <c r="P13" s="481">
        <v>0</v>
      </c>
    </row>
    <row r="14" spans="1:27" ht="63">
      <c r="A14" s="88">
        <v>9</v>
      </c>
      <c r="B14" s="117" t="str">
        <f>'2'!B16</f>
        <v xml:space="preserve">Муниципальное общеобразовательное 
учреждение средняя общеобразовательная школа № 13
</v>
      </c>
      <c r="I14" s="481"/>
      <c r="J14" s="481"/>
      <c r="K14" s="481"/>
      <c r="L14" s="481"/>
      <c r="M14" s="481"/>
      <c r="N14" s="481"/>
      <c r="O14" s="481"/>
      <c r="P14" s="481"/>
    </row>
    <row r="15" spans="1:27" ht="63">
      <c r="A15" s="88">
        <v>10</v>
      </c>
      <c r="B15" s="117" t="str">
        <f>'2'!B17</f>
        <v xml:space="preserve">Муниципальное общеобразовательное
учреждение средняя общеобразовательная школа № 14
</v>
      </c>
      <c r="I15" s="481"/>
      <c r="J15" s="481"/>
      <c r="K15" s="481"/>
      <c r="L15" s="481"/>
      <c r="M15" s="481"/>
      <c r="N15" s="481">
        <v>1</v>
      </c>
      <c r="O15" s="481"/>
      <c r="P15" s="481"/>
    </row>
    <row r="16" spans="1:27" ht="63">
      <c r="A16" s="88">
        <v>11</v>
      </c>
      <c r="B16" s="117" t="str">
        <f>'2'!B18</f>
        <v xml:space="preserve">Муниципальное общеобразовательное 
учреждение средняя общеобразовательная школа № 15
</v>
      </c>
      <c r="I16" s="481">
        <v>0</v>
      </c>
      <c r="J16" s="481">
        <v>0</v>
      </c>
      <c r="K16" s="481">
        <v>0</v>
      </c>
      <c r="L16" s="481">
        <v>0</v>
      </c>
      <c r="M16" s="481">
        <v>0</v>
      </c>
      <c r="N16" s="481">
        <v>0</v>
      </c>
      <c r="O16" s="481">
        <v>0</v>
      </c>
      <c r="P16" s="481">
        <v>0</v>
      </c>
    </row>
    <row r="17" spans="1:16" ht="78.75">
      <c r="A17" s="88">
        <v>12</v>
      </c>
      <c r="B17" s="117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I17" s="481"/>
      <c r="J17" s="481"/>
      <c r="K17" s="481"/>
      <c r="L17" s="481"/>
      <c r="M17" s="481"/>
      <c r="N17" s="481"/>
      <c r="O17" s="481"/>
      <c r="P17" s="481"/>
    </row>
    <row r="18" spans="1:16" ht="63">
      <c r="A18" s="88">
        <v>13</v>
      </c>
      <c r="B18" s="117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I18" s="481"/>
      <c r="J18" s="481"/>
      <c r="K18" s="481"/>
      <c r="L18" s="481"/>
      <c r="M18" s="481"/>
      <c r="N18" s="481"/>
      <c r="O18" s="481"/>
      <c r="P18" s="481"/>
    </row>
    <row r="19" spans="1:16" ht="63">
      <c r="A19" s="88">
        <v>14</v>
      </c>
      <c r="B19" s="117" t="str">
        <f>'2'!B21</f>
        <v xml:space="preserve">Муниципальное общеобразовательное 
учреждение средняя общеобразовательная школа № 19
</v>
      </c>
      <c r="I19" s="481">
        <v>0</v>
      </c>
      <c r="J19" s="481">
        <v>0</v>
      </c>
      <c r="K19" s="481"/>
      <c r="L19" s="481"/>
      <c r="M19" s="481"/>
      <c r="N19" s="481">
        <v>0</v>
      </c>
      <c r="O19" s="481">
        <v>0</v>
      </c>
      <c r="P19" s="481">
        <v>0</v>
      </c>
    </row>
    <row r="20" spans="1:16" ht="63">
      <c r="A20" s="88">
        <v>15</v>
      </c>
      <c r="B20" s="117" t="str">
        <f>'2'!B22</f>
        <v xml:space="preserve">Муниципальное общеобразовательное 
учреждение средняя школа с кадетскими классами № 22
</v>
      </c>
      <c r="I20" s="481">
        <v>1</v>
      </c>
      <c r="J20" s="481">
        <v>0</v>
      </c>
      <c r="K20" s="481">
        <v>0</v>
      </c>
      <c r="L20" s="481">
        <v>0</v>
      </c>
      <c r="M20" s="481">
        <v>0</v>
      </c>
      <c r="N20" s="481">
        <v>0</v>
      </c>
      <c r="O20" s="481">
        <v>0</v>
      </c>
      <c r="P20" s="481">
        <v>0</v>
      </c>
    </row>
    <row r="21" spans="1:16" ht="78.75">
      <c r="A21" s="88">
        <v>16</v>
      </c>
      <c r="B21" s="117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I21" s="481">
        <v>0</v>
      </c>
      <c r="J21" s="481">
        <v>0</v>
      </c>
      <c r="K21" s="481">
        <v>0</v>
      </c>
      <c r="L21" s="481">
        <v>0</v>
      </c>
      <c r="M21" s="481">
        <v>0</v>
      </c>
      <c r="N21" s="481">
        <v>0</v>
      </c>
      <c r="O21" s="481">
        <v>2</v>
      </c>
      <c r="P21" s="481">
        <v>0</v>
      </c>
    </row>
    <row r="22" spans="1:16" ht="63">
      <c r="A22" s="88">
        <v>17</v>
      </c>
      <c r="B22" s="117" t="str">
        <f>'2'!B24</f>
        <v xml:space="preserve">Муниципальное общеобразовательное 
учреждение средняя общеобразовательная школа № 24
</v>
      </c>
      <c r="I22" s="481">
        <v>1</v>
      </c>
      <c r="J22" s="481">
        <v>0</v>
      </c>
      <c r="K22" s="481">
        <v>0</v>
      </c>
      <c r="L22" s="481">
        <v>0</v>
      </c>
      <c r="M22" s="481">
        <v>0</v>
      </c>
      <c r="N22" s="481">
        <v>0</v>
      </c>
      <c r="O22" s="481">
        <v>0</v>
      </c>
      <c r="P22" s="481">
        <v>0</v>
      </c>
    </row>
    <row r="23" spans="1:16" ht="63">
      <c r="A23" s="88">
        <v>18</v>
      </c>
      <c r="B23" s="117" t="str">
        <f>'2'!B25</f>
        <v xml:space="preserve">Муниципальное общеобразовательное 
учреждение средняя общеобразовательная школа № 27
</v>
      </c>
      <c r="I23" s="481"/>
      <c r="J23" s="481"/>
      <c r="K23" s="481"/>
      <c r="L23" s="481"/>
      <c r="M23" s="481"/>
      <c r="N23" s="481"/>
      <c r="O23" s="481"/>
      <c r="P23" s="481"/>
    </row>
    <row r="24" spans="1:16" ht="63">
      <c r="A24" s="88">
        <v>19</v>
      </c>
      <c r="B24" s="117" t="str">
        <f>'2'!B26</f>
        <v xml:space="preserve">Муниципальное общеобразовательное 
учреждение средняя общеобразовательная школа № 28
</v>
      </c>
      <c r="I24" s="481">
        <v>0</v>
      </c>
      <c r="J24" s="481">
        <v>0</v>
      </c>
      <c r="K24" s="481">
        <v>0</v>
      </c>
      <c r="L24" s="481">
        <v>0</v>
      </c>
      <c r="M24" s="481">
        <v>0</v>
      </c>
      <c r="N24" s="481">
        <v>0</v>
      </c>
      <c r="O24" s="481">
        <v>0</v>
      </c>
      <c r="P24" s="481">
        <v>0</v>
      </c>
    </row>
    <row r="25" spans="1:16" ht="63">
      <c r="A25" s="88">
        <v>20</v>
      </c>
      <c r="B25" s="117" t="str">
        <f>'2'!B27</f>
        <v xml:space="preserve">Муниципальное общеобразовательное 
учреждение средняя общеобразовательная школа № 30
</v>
      </c>
      <c r="I25" s="481">
        <v>0</v>
      </c>
      <c r="J25" s="481">
        <v>0</v>
      </c>
      <c r="K25" s="481">
        <v>0</v>
      </c>
      <c r="L25" s="481">
        <v>0</v>
      </c>
      <c r="M25" s="481">
        <v>0</v>
      </c>
      <c r="N25" s="481">
        <v>0</v>
      </c>
      <c r="O25" s="481">
        <v>0</v>
      </c>
      <c r="P25" s="481">
        <v>1</v>
      </c>
    </row>
    <row r="26" spans="1:16" ht="63">
      <c r="A26" s="88">
        <v>21</v>
      </c>
      <c r="B26" s="117" t="str">
        <f>'2'!B28</f>
        <v xml:space="preserve">Муниципальное общеобразовательное 
учреждение средняя общеобразовательная школа № 31
</v>
      </c>
      <c r="I26" s="481">
        <v>0</v>
      </c>
      <c r="J26" s="481">
        <v>0</v>
      </c>
      <c r="K26" s="481">
        <v>0</v>
      </c>
      <c r="L26" s="481">
        <v>0</v>
      </c>
      <c r="M26" s="481">
        <v>0</v>
      </c>
      <c r="N26" s="481">
        <v>0</v>
      </c>
      <c r="O26" s="481">
        <v>0</v>
      </c>
      <c r="P26" s="481">
        <v>0</v>
      </c>
    </row>
    <row r="27" spans="1:16" ht="63">
      <c r="A27" s="88">
        <v>22</v>
      </c>
      <c r="B27" s="117" t="str">
        <f>'2'!B29</f>
        <v xml:space="preserve">Муниципальное общеобразовательное 
учреждение средняя общеобразовательная школа № 32
</v>
      </c>
      <c r="I27" s="481">
        <v>0</v>
      </c>
      <c r="J27" s="481">
        <v>1</v>
      </c>
      <c r="K27" s="481">
        <v>0</v>
      </c>
      <c r="L27" s="481">
        <v>0</v>
      </c>
      <c r="M27" s="481">
        <v>0</v>
      </c>
      <c r="N27" s="481">
        <v>0</v>
      </c>
      <c r="O27" s="481">
        <v>0</v>
      </c>
      <c r="P27" s="481">
        <v>0</v>
      </c>
    </row>
    <row r="28" spans="1:16" ht="47.25">
      <c r="A28" s="88">
        <v>23</v>
      </c>
      <c r="B28" s="117" t="str">
        <f>'2'!B30</f>
        <v xml:space="preserve">Муниципальное общеобразовательное 
учреждение Лицей № 33
</v>
      </c>
      <c r="I28" s="481">
        <v>0</v>
      </c>
      <c r="J28" s="481">
        <v>0</v>
      </c>
      <c r="K28" s="481"/>
      <c r="L28" s="481">
        <v>0</v>
      </c>
      <c r="M28" s="481">
        <v>0</v>
      </c>
      <c r="N28" s="481">
        <v>0</v>
      </c>
      <c r="O28" s="481">
        <v>0</v>
      </c>
      <c r="P28" s="481">
        <v>0</v>
      </c>
    </row>
    <row r="29" spans="1:16" ht="63">
      <c r="A29" s="88">
        <v>24</v>
      </c>
      <c r="B29" s="117" t="str">
        <f>'2'!B31</f>
        <v xml:space="preserve">Муниципальное общеобразовательное 
учреждение средняя общеобразовательная школа № 34
</v>
      </c>
      <c r="I29" s="481">
        <v>1</v>
      </c>
      <c r="J29" s="481">
        <v>0</v>
      </c>
      <c r="K29" s="481">
        <v>0</v>
      </c>
      <c r="L29" s="481">
        <v>0</v>
      </c>
      <c r="M29" s="481">
        <v>0</v>
      </c>
      <c r="N29" s="481">
        <v>0</v>
      </c>
      <c r="O29" s="481">
        <v>0</v>
      </c>
      <c r="P29" s="481">
        <v>0</v>
      </c>
    </row>
    <row r="30" spans="1:16" ht="78.75">
      <c r="A30" s="88">
        <v>25</v>
      </c>
      <c r="B30" s="117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I30" s="481">
        <v>0</v>
      </c>
      <c r="J30" s="481">
        <v>0</v>
      </c>
      <c r="K30" s="481">
        <v>0</v>
      </c>
      <c r="L30" s="481"/>
      <c r="M30" s="481">
        <v>0</v>
      </c>
      <c r="N30" s="481"/>
      <c r="O30" s="481">
        <v>0</v>
      </c>
      <c r="P30" s="481">
        <v>1</v>
      </c>
    </row>
    <row r="31" spans="1:16" ht="63">
      <c r="A31" s="88">
        <v>26</v>
      </c>
      <c r="B31" s="117" t="str">
        <f>'2'!B33</f>
        <v xml:space="preserve">Муниципальное общеобразовательное 
учреждение средняя общеобразовательная школа № 36
</v>
      </c>
      <c r="I31" s="481"/>
      <c r="J31" s="481"/>
      <c r="K31" s="481"/>
      <c r="L31" s="481"/>
      <c r="M31" s="481"/>
      <c r="N31" s="481"/>
      <c r="O31" s="481"/>
      <c r="P31" s="481"/>
    </row>
    <row r="32" spans="1:16" ht="63">
      <c r="A32" s="88">
        <v>27</v>
      </c>
      <c r="B32" s="117" t="str">
        <f>'2'!B34</f>
        <v xml:space="preserve">Муниципальное общеобразовательное 
учреждение средняя общеобразовательная школа № 37
</v>
      </c>
      <c r="I32" s="481">
        <v>0</v>
      </c>
      <c r="J32" s="481">
        <v>0</v>
      </c>
      <c r="K32" s="481">
        <v>0</v>
      </c>
      <c r="L32" s="481">
        <v>0</v>
      </c>
      <c r="M32" s="481">
        <v>0</v>
      </c>
      <c r="N32" s="481">
        <v>0</v>
      </c>
      <c r="O32" s="481">
        <v>1</v>
      </c>
      <c r="P32" s="481">
        <v>0</v>
      </c>
    </row>
    <row r="33" spans="1:27" ht="63">
      <c r="A33" s="88">
        <v>28</v>
      </c>
      <c r="B33" s="117" t="str">
        <f>'2'!B35</f>
        <v xml:space="preserve">Муниципальное общеобразовательное 
учреждение средняя общеобразовательная школа № 38
</v>
      </c>
      <c r="I33" s="481">
        <v>0</v>
      </c>
      <c r="J33" s="481">
        <v>0</v>
      </c>
      <c r="K33" s="481">
        <v>0</v>
      </c>
      <c r="L33" s="481">
        <v>0</v>
      </c>
      <c r="M33" s="481">
        <v>0</v>
      </c>
      <c r="N33" s="481">
        <v>0</v>
      </c>
      <c r="O33" s="481">
        <v>0</v>
      </c>
      <c r="P33" s="481">
        <v>1</v>
      </c>
    </row>
    <row r="34" spans="1:27" ht="63">
      <c r="A34" s="88">
        <v>29</v>
      </c>
      <c r="B34" s="117" t="str">
        <f>'2'!B36</f>
        <v xml:space="preserve">Муниципальное общеобразовательное 
учреждение средняя общеобразовательная школа № 42
</v>
      </c>
      <c r="I34" s="481"/>
      <c r="J34" s="481"/>
      <c r="K34" s="481"/>
      <c r="L34" s="481"/>
      <c r="M34" s="481"/>
      <c r="N34" s="481"/>
      <c r="O34" s="481"/>
      <c r="P34" s="481"/>
    </row>
    <row r="35" spans="1:27" ht="47.25">
      <c r="A35" s="88">
        <v>30</v>
      </c>
      <c r="B35" s="117" t="str">
        <f>'2'!B37</f>
        <v xml:space="preserve">Муниципальное общеобразовательное 
учреждение гимназия № 45
</v>
      </c>
      <c r="I35" s="481"/>
      <c r="J35" s="481"/>
      <c r="K35" s="481"/>
      <c r="L35" s="481"/>
      <c r="M35" s="481"/>
      <c r="N35" s="481"/>
      <c r="O35" s="481"/>
      <c r="P35" s="481"/>
    </row>
    <row r="36" spans="1:27" ht="63">
      <c r="A36" s="88">
        <v>31</v>
      </c>
      <c r="B36" s="117" t="str">
        <f>'2'!B38</f>
        <v xml:space="preserve">Муниципальное общеобразовательное 
учреждение средняя общеобразовательная школа № 50
</v>
      </c>
      <c r="I36" s="481">
        <v>1</v>
      </c>
      <c r="J36" s="481">
        <v>0</v>
      </c>
      <c r="K36" s="481">
        <v>0</v>
      </c>
      <c r="L36" s="481">
        <v>0</v>
      </c>
      <c r="M36" s="481">
        <v>0</v>
      </c>
      <c r="N36" s="481">
        <v>0</v>
      </c>
      <c r="O36" s="481">
        <v>0</v>
      </c>
      <c r="P36" s="481">
        <v>0</v>
      </c>
    </row>
    <row r="37" spans="1:27" ht="63">
      <c r="A37" s="88">
        <v>32</v>
      </c>
      <c r="B37" s="117" t="str">
        <f>'2'!B39</f>
        <v xml:space="preserve">Муниципальное общеобразовательное 
учреждение средняя общеобразовательная школа № 51
</v>
      </c>
      <c r="I37" s="481"/>
      <c r="J37" s="481"/>
      <c r="K37" s="481"/>
      <c r="L37" s="481"/>
      <c r="M37" s="481"/>
      <c r="N37" s="481"/>
      <c r="O37" s="481"/>
      <c r="P37" s="481"/>
    </row>
    <row r="38" spans="1:27" ht="63">
      <c r="A38" s="88">
        <v>33</v>
      </c>
      <c r="B38" s="117" t="str">
        <f>'2'!B40</f>
        <v xml:space="preserve">Муниципальное общеобразовательное 
учреждение средняя общеобразовательная школа № 53
</v>
      </c>
      <c r="I38" s="481">
        <v>0</v>
      </c>
      <c r="J38" s="481">
        <v>0</v>
      </c>
      <c r="K38" s="481">
        <v>0</v>
      </c>
      <c r="L38" s="481">
        <v>0</v>
      </c>
      <c r="M38" s="481">
        <v>0</v>
      </c>
      <c r="N38" s="481">
        <v>0</v>
      </c>
      <c r="O38" s="481">
        <v>0</v>
      </c>
      <c r="P38" s="481">
        <v>0</v>
      </c>
    </row>
    <row r="39" spans="1:27" ht="63">
      <c r="A39" s="88">
        <v>34</v>
      </c>
      <c r="B39" s="117" t="str">
        <f>'2'!B41</f>
        <v xml:space="preserve">Муниципальное общеобразовательное 
учреждение средняя общеобразовательная школа № 62
</v>
      </c>
      <c r="I39" s="481">
        <v>0</v>
      </c>
      <c r="J39" s="481">
        <v>0</v>
      </c>
      <c r="K39" s="481">
        <v>0</v>
      </c>
      <c r="L39" s="481">
        <v>0</v>
      </c>
      <c r="M39" s="481">
        <v>0</v>
      </c>
      <c r="N39" s="481">
        <v>0</v>
      </c>
      <c r="O39" s="481">
        <v>0</v>
      </c>
      <c r="P39" s="481">
        <v>0</v>
      </c>
    </row>
    <row r="40" spans="1:27" ht="63">
      <c r="A40" s="88">
        <v>35</v>
      </c>
      <c r="B40" s="117" t="str">
        <f>'2'!B42</f>
        <v xml:space="preserve">Муниципальное бюджетное общеобразовательное 
учреждение лицей № 1
</v>
      </c>
      <c r="I40" s="481">
        <v>1</v>
      </c>
      <c r="J40" s="481">
        <v>0</v>
      </c>
      <c r="K40" s="481">
        <v>0</v>
      </c>
      <c r="L40" s="481">
        <v>0</v>
      </c>
      <c r="M40" s="481">
        <v>0</v>
      </c>
      <c r="N40" s="481">
        <v>0</v>
      </c>
      <c r="O40" s="481">
        <v>0</v>
      </c>
      <c r="P40" s="481">
        <v>0</v>
      </c>
    </row>
    <row r="41" spans="1:27" ht="63">
      <c r="A41" s="88">
        <v>36</v>
      </c>
      <c r="B41" s="117" t="str">
        <f>'2'!B43</f>
        <v xml:space="preserve">Муниципальное общеобразовательное учреждение "Инженерная школа города Комсомольска-на-Амуре"
</v>
      </c>
      <c r="I41" s="481">
        <v>1</v>
      </c>
      <c r="J41" s="481">
        <v>0</v>
      </c>
      <c r="K41" s="481">
        <v>0</v>
      </c>
      <c r="L41" s="481">
        <v>0</v>
      </c>
      <c r="M41" s="481">
        <v>0</v>
      </c>
      <c r="N41" s="481">
        <v>0</v>
      </c>
      <c r="O41" s="481">
        <v>0</v>
      </c>
      <c r="P41" s="481">
        <v>0</v>
      </c>
    </row>
    <row r="42" spans="1:27" ht="15.75">
      <c r="A42" s="37"/>
      <c r="B42" s="90" t="str">
        <f>'2'!B44</f>
        <v>Основного общего образования</v>
      </c>
      <c r="I42" s="482"/>
      <c r="J42" s="482"/>
      <c r="K42" s="482"/>
      <c r="L42" s="482"/>
      <c r="M42" s="482"/>
      <c r="N42" s="482"/>
      <c r="O42" s="482"/>
      <c r="P42" s="482"/>
    </row>
    <row r="43" spans="1:27" ht="47.25">
      <c r="A43" s="88">
        <v>37</v>
      </c>
      <c r="B43" s="117" t="str">
        <f>'2'!B45</f>
        <v>Муниципальное общеобразовательное 
учреждение основная общеобразовательная школа № 29</v>
      </c>
      <c r="I43" s="481"/>
      <c r="J43" s="481"/>
      <c r="K43" s="481"/>
      <c r="L43" s="481"/>
      <c r="M43" s="481"/>
      <c r="N43" s="481"/>
      <c r="O43" s="481"/>
      <c r="P43" s="481"/>
    </row>
    <row r="44" spans="1:27" ht="15.75">
      <c r="A44" s="37"/>
      <c r="B44" s="90" t="str">
        <f>'2'!B46</f>
        <v>Начального общего образования</v>
      </c>
      <c r="I44" s="482"/>
      <c r="J44" s="482"/>
      <c r="K44" s="482"/>
      <c r="L44" s="482"/>
      <c r="M44" s="482"/>
      <c r="N44" s="482"/>
      <c r="O44" s="482"/>
      <c r="P44" s="482"/>
    </row>
    <row r="45" spans="1:27" ht="15.75">
      <c r="A45" s="88"/>
      <c r="B45" s="89">
        <f>'2'!B47</f>
        <v>0</v>
      </c>
      <c r="I45" s="481"/>
      <c r="J45" s="481"/>
      <c r="K45" s="481"/>
      <c r="L45" s="481"/>
      <c r="M45" s="481"/>
      <c r="N45" s="481"/>
      <c r="O45" s="481"/>
      <c r="P45" s="481"/>
    </row>
    <row r="46" spans="1:27" ht="15.75">
      <c r="A46" s="88"/>
      <c r="B46" s="89">
        <f>'2'!B48</f>
        <v>0</v>
      </c>
      <c r="I46" s="481"/>
      <c r="J46" s="481"/>
      <c r="K46" s="481"/>
      <c r="L46" s="481"/>
      <c r="M46" s="481"/>
      <c r="N46" s="481"/>
      <c r="O46" s="481"/>
      <c r="P46" s="481"/>
    </row>
    <row r="47" spans="1:27" ht="15.75">
      <c r="A47" s="88"/>
      <c r="B47" s="89">
        <f>'2'!B49</f>
        <v>0</v>
      </c>
      <c r="I47" s="481"/>
      <c r="J47" s="481"/>
      <c r="K47" s="481"/>
      <c r="L47" s="481"/>
      <c r="M47" s="481"/>
      <c r="N47" s="481"/>
      <c r="O47" s="481"/>
      <c r="P47" s="481"/>
    </row>
    <row r="48" spans="1:27" ht="31.5">
      <c r="A48" s="443"/>
      <c r="B48" s="308" t="str">
        <f>'2'!B50</f>
        <v>ИТОГО в общеобразовательных организациях:</v>
      </c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  <c r="AA48" s="483"/>
    </row>
    <row r="49" spans="1:29" ht="30.75">
      <c r="A49" s="445"/>
      <c r="B49" s="90" t="str">
        <f>'2'!B51</f>
        <v>Вечерние (сменные) общеобразовательные организации</v>
      </c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  <c r="AA49" s="482"/>
    </row>
    <row r="50" spans="1:29" ht="15.75">
      <c r="A50" s="309"/>
      <c r="B50" s="89">
        <f>'2'!B52</f>
        <v>0</v>
      </c>
      <c r="I50" s="481"/>
      <c r="J50" s="481"/>
      <c r="K50" s="481"/>
      <c r="L50" s="481"/>
      <c r="M50" s="481"/>
      <c r="N50" s="481"/>
      <c r="O50" s="481"/>
      <c r="P50" s="481"/>
    </row>
    <row r="51" spans="1:29" ht="15.75">
      <c r="A51" s="312"/>
      <c r="B51" s="89">
        <f>'[1]2'!B22</f>
        <v>0</v>
      </c>
      <c r="I51" s="481"/>
      <c r="J51" s="481"/>
      <c r="K51" s="481"/>
      <c r="L51" s="481"/>
      <c r="M51" s="481"/>
      <c r="N51" s="481"/>
      <c r="O51" s="481"/>
      <c r="P51" s="481"/>
    </row>
    <row r="52" spans="1:29" ht="15.75">
      <c r="A52" s="312"/>
      <c r="B52" s="89">
        <f>'2'!B54</f>
        <v>0</v>
      </c>
      <c r="I52" s="481"/>
      <c r="J52" s="481"/>
      <c r="K52" s="481"/>
      <c r="L52" s="481"/>
      <c r="M52" s="481"/>
      <c r="N52" s="481"/>
      <c r="O52" s="481"/>
      <c r="P52" s="481"/>
    </row>
    <row r="53" spans="1:29" ht="31.5">
      <c r="A53" s="446"/>
      <c r="B53" s="308" t="str">
        <f>'2'!B55</f>
        <v>ИТОГО в вечерних (сменных) общеобразовательных организациях:</v>
      </c>
      <c r="I53" s="483"/>
      <c r="J53" s="483"/>
      <c r="K53" s="483"/>
      <c r="L53" s="483"/>
      <c r="M53" s="483"/>
      <c r="N53" s="483"/>
      <c r="O53" s="483"/>
      <c r="P53" s="483"/>
    </row>
    <row r="54" spans="1:29" ht="15.75">
      <c r="A54" s="447"/>
      <c r="B54" s="308" t="str">
        <f>'2'!B56</f>
        <v>ВСЕГО:</v>
      </c>
      <c r="I54" s="483"/>
      <c r="J54" s="483"/>
      <c r="K54" s="483"/>
      <c r="L54" s="483"/>
      <c r="M54" s="483"/>
      <c r="N54" s="483"/>
      <c r="O54" s="483"/>
      <c r="P54" s="483"/>
      <c r="AC54">
        <v>0</v>
      </c>
    </row>
    <row r="55" spans="1:29">
      <c r="I55" s="481"/>
      <c r="J55" s="481"/>
      <c r="K55" s="481"/>
      <c r="L55" s="481"/>
      <c r="M55" s="481"/>
      <c r="N55" s="481"/>
      <c r="O55" s="481"/>
      <c r="P55" s="481"/>
    </row>
    <row r="56" spans="1:29">
      <c r="A56" s="104" t="s">
        <v>138</v>
      </c>
      <c r="B56" s="99"/>
    </row>
  </sheetData>
  <mergeCells count="7">
    <mergeCell ref="C1:AA1"/>
    <mergeCell ref="A3:A4"/>
    <mergeCell ref="B3:B4"/>
    <mergeCell ref="C3:H3"/>
    <mergeCell ref="I3:P3"/>
    <mergeCell ref="Q3:V3"/>
    <mergeCell ref="W3:AA3"/>
  </mergeCells>
  <pageMargins left="0.7" right="0.7" top="0.75" bottom="0.75" header="0.3" footer="0.3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1"/>
  <sheetViews>
    <sheetView workbookViewId="0">
      <pane xSplit="7" ySplit="6" topLeftCell="H7" activePane="bottomRight" state="frozen"/>
      <selection activeCell="B8" sqref="B8"/>
      <selection pane="topRight"/>
      <selection pane="bottomLeft"/>
      <selection pane="bottomRight" activeCell="H7" sqref="H7"/>
    </sheetView>
  </sheetViews>
  <sheetFormatPr defaultRowHeight="14.25"/>
  <cols>
    <col min="1" max="1" width="5.28515625" style="21" customWidth="1"/>
    <col min="2" max="2" width="43.85546875" style="21" customWidth="1"/>
    <col min="3" max="12" width="10.85546875" style="11" customWidth="1"/>
    <col min="13" max="13" width="13.85546875" style="11" customWidth="1"/>
    <col min="14" max="31" width="10.85546875" style="11" customWidth="1"/>
    <col min="32" max="16384" width="9.140625" style="11"/>
  </cols>
  <sheetData>
    <row r="1" spans="1:31" ht="23.25" customHeight="1">
      <c r="A1" s="494" t="s">
        <v>20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</row>
    <row r="2" spans="1:31" ht="15.75" customHeight="1">
      <c r="A2" s="23"/>
      <c r="B2" s="11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33.75" customHeight="1">
      <c r="A3" s="495" t="s">
        <v>21</v>
      </c>
      <c r="B3" s="495" t="s">
        <v>22</v>
      </c>
      <c r="C3" s="496" t="s">
        <v>23</v>
      </c>
      <c r="D3" s="497" t="s">
        <v>24</v>
      </c>
      <c r="E3" s="498"/>
      <c r="F3" s="501" t="s">
        <v>25</v>
      </c>
      <c r="G3" s="501"/>
      <c r="H3" s="502" t="s">
        <v>26</v>
      </c>
      <c r="I3" s="502" t="s">
        <v>27</v>
      </c>
      <c r="J3" s="503" t="s">
        <v>28</v>
      </c>
      <c r="K3" s="503"/>
      <c r="L3" s="503"/>
      <c r="M3" s="503"/>
      <c r="N3" s="504" t="s">
        <v>25</v>
      </c>
      <c r="O3" s="505"/>
      <c r="P3" s="506" t="s">
        <v>29</v>
      </c>
      <c r="Q3" s="507"/>
      <c r="R3" s="510" t="s">
        <v>30</v>
      </c>
      <c r="S3" s="513" t="s">
        <v>31</v>
      </c>
      <c r="T3" s="513"/>
      <c r="U3" s="514" t="s">
        <v>32</v>
      </c>
      <c r="V3" s="515"/>
      <c r="W3" s="515"/>
      <c r="X3" s="515"/>
      <c r="Y3" s="515"/>
      <c r="Z3" s="515"/>
      <c r="AA3" s="515"/>
      <c r="AB3" s="515"/>
      <c r="AC3" s="515"/>
      <c r="AD3" s="515"/>
      <c r="AE3" s="516"/>
    </row>
    <row r="4" spans="1:31" ht="108" customHeight="1">
      <c r="A4" s="495"/>
      <c r="B4" s="495"/>
      <c r="C4" s="496"/>
      <c r="D4" s="499"/>
      <c r="E4" s="500"/>
      <c r="F4" s="517" t="s">
        <v>33</v>
      </c>
      <c r="G4" s="517" t="s">
        <v>34</v>
      </c>
      <c r="H4" s="502"/>
      <c r="I4" s="502"/>
      <c r="J4" s="502" t="s">
        <v>35</v>
      </c>
      <c r="K4" s="519" t="s">
        <v>36</v>
      </c>
      <c r="L4" s="519"/>
      <c r="M4" s="519"/>
      <c r="N4" s="502" t="s">
        <v>33</v>
      </c>
      <c r="O4" s="502" t="s">
        <v>34</v>
      </c>
      <c r="P4" s="508"/>
      <c r="Q4" s="509"/>
      <c r="R4" s="511"/>
      <c r="S4" s="511" t="s">
        <v>33</v>
      </c>
      <c r="T4" s="511" t="s">
        <v>34</v>
      </c>
      <c r="U4" s="520" t="s">
        <v>37</v>
      </c>
      <c r="V4" s="520" t="s">
        <v>38</v>
      </c>
      <c r="W4" s="521" t="s">
        <v>39</v>
      </c>
      <c r="X4" s="522"/>
      <c r="Y4" s="520" t="s">
        <v>40</v>
      </c>
      <c r="Z4" s="520" t="s">
        <v>41</v>
      </c>
      <c r="AA4" s="520" t="s">
        <v>42</v>
      </c>
      <c r="AB4" s="520" t="s">
        <v>43</v>
      </c>
      <c r="AC4" s="520" t="s">
        <v>44</v>
      </c>
      <c r="AD4" s="521" t="s">
        <v>45</v>
      </c>
      <c r="AE4" s="522"/>
    </row>
    <row r="5" spans="1:31" ht="118.5" customHeight="1">
      <c r="A5" s="495"/>
      <c r="B5" s="495"/>
      <c r="C5" s="496"/>
      <c r="D5" s="25" t="s">
        <v>46</v>
      </c>
      <c r="E5" s="27" t="s">
        <v>47</v>
      </c>
      <c r="F5" s="518"/>
      <c r="G5" s="518"/>
      <c r="H5" s="502"/>
      <c r="I5" s="502"/>
      <c r="J5" s="502"/>
      <c r="K5" s="28" t="s">
        <v>48</v>
      </c>
      <c r="L5" s="28" t="s">
        <v>49</v>
      </c>
      <c r="M5" s="28" t="s">
        <v>50</v>
      </c>
      <c r="N5" s="502"/>
      <c r="O5" s="502"/>
      <c r="P5" s="26" t="s">
        <v>33</v>
      </c>
      <c r="Q5" s="26" t="s">
        <v>34</v>
      </c>
      <c r="R5" s="512"/>
      <c r="S5" s="512"/>
      <c r="T5" s="512"/>
      <c r="U5" s="520"/>
      <c r="V5" s="520"/>
      <c r="W5" s="29" t="s">
        <v>51</v>
      </c>
      <c r="X5" s="29" t="s">
        <v>52</v>
      </c>
      <c r="Y5" s="520"/>
      <c r="Z5" s="520"/>
      <c r="AA5" s="520"/>
      <c r="AB5" s="520"/>
      <c r="AC5" s="520"/>
      <c r="AD5" s="26" t="s">
        <v>53</v>
      </c>
      <c r="AE5" s="26" t="s">
        <v>54</v>
      </c>
    </row>
    <row r="6" spans="1:31" ht="20.45" customHeight="1">
      <c r="A6" s="30"/>
      <c r="B6" s="31"/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3" t="s">
        <v>60</v>
      </c>
      <c r="I6" s="33" t="s">
        <v>61</v>
      </c>
      <c r="J6" s="33" t="s">
        <v>62</v>
      </c>
      <c r="K6" s="34" t="s">
        <v>63</v>
      </c>
      <c r="L6" s="34" t="s">
        <v>64</v>
      </c>
      <c r="M6" s="34" t="s">
        <v>65</v>
      </c>
      <c r="N6" s="33" t="s">
        <v>66</v>
      </c>
      <c r="O6" s="33" t="s">
        <v>67</v>
      </c>
      <c r="P6" s="35" t="s">
        <v>68</v>
      </c>
      <c r="Q6" s="35" t="s">
        <v>69</v>
      </c>
      <c r="R6" s="36" t="s">
        <v>70</v>
      </c>
      <c r="S6" s="36" t="s">
        <v>71</v>
      </c>
      <c r="T6" s="36" t="s">
        <v>72</v>
      </c>
      <c r="U6" s="35" t="s">
        <v>73</v>
      </c>
      <c r="V6" s="35" t="s">
        <v>74</v>
      </c>
      <c r="W6" s="35" t="s">
        <v>75</v>
      </c>
      <c r="X6" s="35" t="s">
        <v>76</v>
      </c>
      <c r="Y6" s="35" t="s">
        <v>77</v>
      </c>
      <c r="Z6" s="35" t="s">
        <v>78</v>
      </c>
      <c r="AA6" s="35" t="s">
        <v>79</v>
      </c>
      <c r="AB6" s="35" t="s">
        <v>80</v>
      </c>
      <c r="AC6" s="35" t="s">
        <v>81</v>
      </c>
      <c r="AD6" s="35" t="s">
        <v>82</v>
      </c>
      <c r="AE6" s="35" t="s">
        <v>83</v>
      </c>
    </row>
    <row r="7" spans="1:31" ht="22.5" customHeight="1">
      <c r="A7" s="37"/>
      <c r="B7" s="38" t="s">
        <v>84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  <c r="W7" s="40"/>
      <c r="X7" s="40"/>
      <c r="Y7" s="39"/>
      <c r="Z7" s="39"/>
      <c r="AA7" s="39"/>
      <c r="AB7" s="39"/>
      <c r="AC7" s="39"/>
      <c r="AD7" s="39"/>
      <c r="AE7" s="39"/>
    </row>
    <row r="8" spans="1:31" s="41" customFormat="1" ht="54" customHeight="1">
      <c r="A8" s="42">
        <v>1</v>
      </c>
      <c r="B8" s="43" t="s">
        <v>85</v>
      </c>
      <c r="C8" s="44">
        <v>1</v>
      </c>
      <c r="D8" s="45">
        <v>1</v>
      </c>
      <c r="E8" s="46">
        <v>9</v>
      </c>
      <c r="F8" s="45">
        <v>0</v>
      </c>
      <c r="G8" s="45">
        <v>0</v>
      </c>
      <c r="H8" s="47">
        <v>23</v>
      </c>
      <c r="I8" s="47">
        <v>23</v>
      </c>
      <c r="J8" s="47">
        <v>23</v>
      </c>
      <c r="K8" s="48">
        <v>0</v>
      </c>
      <c r="L8" s="48">
        <v>0</v>
      </c>
      <c r="M8" s="48">
        <v>0</v>
      </c>
      <c r="N8" s="47">
        <v>2</v>
      </c>
      <c r="O8" s="47">
        <v>0</v>
      </c>
      <c r="P8" s="49">
        <v>68</v>
      </c>
      <c r="Q8" s="49">
        <v>0</v>
      </c>
      <c r="R8" s="46">
        <v>1</v>
      </c>
      <c r="S8" s="50">
        <v>0</v>
      </c>
      <c r="T8" s="50">
        <v>0</v>
      </c>
      <c r="U8" s="51">
        <f t="shared" ref="U8:U9" si="0">C8+H8</f>
        <v>24</v>
      </c>
      <c r="V8" s="46">
        <f t="shared" ref="V8:V9" si="1">D8+E8+J8+P8+Q8+R8</f>
        <v>102</v>
      </c>
      <c r="W8" s="51">
        <f t="shared" ref="W8:W9" si="2">SUM(F8,N8,P8,S8)</f>
        <v>70</v>
      </c>
      <c r="X8" s="46">
        <f t="shared" ref="X8:X9" si="3">SUM(G8,O8,Q8,T8)</f>
        <v>0</v>
      </c>
      <c r="Y8" s="52">
        <v>28</v>
      </c>
      <c r="Z8" s="52">
        <v>0</v>
      </c>
      <c r="AA8" s="52">
        <v>0</v>
      </c>
      <c r="AB8" s="53">
        <v>0</v>
      </c>
      <c r="AC8" s="53">
        <v>79</v>
      </c>
      <c r="AD8" s="53">
        <v>79</v>
      </c>
      <c r="AE8" s="53">
        <v>1</v>
      </c>
    </row>
    <row r="9" spans="1:31" s="41" customFormat="1" ht="50.25" customHeight="1">
      <c r="A9" s="42">
        <v>2</v>
      </c>
      <c r="B9" s="43" t="s">
        <v>86</v>
      </c>
      <c r="C9" s="44">
        <v>2</v>
      </c>
      <c r="D9" s="45">
        <v>2</v>
      </c>
      <c r="E9" s="46">
        <v>20</v>
      </c>
      <c r="F9" s="45">
        <v>0</v>
      </c>
      <c r="G9" s="45">
        <v>0</v>
      </c>
      <c r="H9" s="47">
        <v>37</v>
      </c>
      <c r="I9" s="47">
        <v>37</v>
      </c>
      <c r="J9" s="47">
        <v>68</v>
      </c>
      <c r="K9" s="48">
        <v>0</v>
      </c>
      <c r="L9" s="48">
        <v>0</v>
      </c>
      <c r="M9" s="48">
        <v>0</v>
      </c>
      <c r="N9" s="47">
        <v>37</v>
      </c>
      <c r="O9" s="47">
        <v>0</v>
      </c>
      <c r="P9" s="49">
        <v>0</v>
      </c>
      <c r="Q9" s="49">
        <v>5</v>
      </c>
      <c r="R9" s="46">
        <v>0</v>
      </c>
      <c r="S9" s="50">
        <v>0</v>
      </c>
      <c r="T9" s="50">
        <v>0</v>
      </c>
      <c r="U9" s="51">
        <f t="shared" si="0"/>
        <v>39</v>
      </c>
      <c r="V9" s="46">
        <f t="shared" si="1"/>
        <v>95</v>
      </c>
      <c r="W9" s="51">
        <f t="shared" si="2"/>
        <v>37</v>
      </c>
      <c r="X9" s="46">
        <f t="shared" si="3"/>
        <v>5</v>
      </c>
      <c r="Y9" s="52">
        <v>2</v>
      </c>
      <c r="Z9" s="52">
        <v>12</v>
      </c>
      <c r="AA9" s="52">
        <v>4</v>
      </c>
      <c r="AB9" s="53">
        <v>0</v>
      </c>
      <c r="AC9" s="53">
        <v>89</v>
      </c>
      <c r="AD9" s="53">
        <v>89</v>
      </c>
      <c r="AE9" s="53">
        <v>0</v>
      </c>
    </row>
    <row r="10" spans="1:31" s="41" customFormat="1" ht="46.5" customHeight="1">
      <c r="A10" s="42">
        <v>3</v>
      </c>
      <c r="B10" s="43" t="s">
        <v>87</v>
      </c>
      <c r="C10" s="44">
        <v>2</v>
      </c>
      <c r="D10" s="45">
        <v>2</v>
      </c>
      <c r="E10" s="46">
        <v>22</v>
      </c>
      <c r="F10" s="45">
        <v>0</v>
      </c>
      <c r="G10" s="45">
        <v>0</v>
      </c>
      <c r="H10" s="47">
        <v>37</v>
      </c>
      <c r="I10" s="47">
        <v>37</v>
      </c>
      <c r="J10" s="47">
        <v>146</v>
      </c>
      <c r="K10" s="48">
        <v>2</v>
      </c>
      <c r="L10" s="48">
        <v>0</v>
      </c>
      <c r="M10" s="48">
        <v>0</v>
      </c>
      <c r="N10" s="47">
        <v>102</v>
      </c>
      <c r="O10" s="47">
        <v>0</v>
      </c>
      <c r="P10" s="49">
        <v>0</v>
      </c>
      <c r="Q10" s="49">
        <v>0</v>
      </c>
      <c r="R10" s="46">
        <v>0</v>
      </c>
      <c r="S10" s="50">
        <v>0</v>
      </c>
      <c r="T10" s="50">
        <v>0</v>
      </c>
      <c r="U10" s="51">
        <f t="shared" ref="U10:U45" si="4">C10+H10</f>
        <v>39</v>
      </c>
      <c r="V10" s="46">
        <f t="shared" ref="V10:V54" si="5">D10+E10+J10+P10+Q10+R10</f>
        <v>170</v>
      </c>
      <c r="W10" s="51">
        <f t="shared" ref="W10:X55" si="6">SUM(F10,N10,P10,S10)</f>
        <v>102</v>
      </c>
      <c r="X10" s="46">
        <f t="shared" ref="X10:X43" si="7">SUM(G10,O10,Q10,T10)</f>
        <v>0</v>
      </c>
      <c r="Y10" s="52">
        <v>105</v>
      </c>
      <c r="Z10" s="52">
        <v>0</v>
      </c>
      <c r="AA10" s="52">
        <v>0</v>
      </c>
      <c r="AB10" s="53">
        <v>0</v>
      </c>
      <c r="AC10" s="53">
        <v>112</v>
      </c>
      <c r="AD10" s="53">
        <v>112</v>
      </c>
      <c r="AE10" s="53">
        <v>0</v>
      </c>
    </row>
    <row r="11" spans="1:31" s="41" customFormat="1" ht="48" customHeight="1">
      <c r="A11" s="42">
        <v>4</v>
      </c>
      <c r="B11" s="43" t="s">
        <v>88</v>
      </c>
      <c r="C11" s="44"/>
      <c r="D11" s="45"/>
      <c r="E11" s="46"/>
      <c r="F11" s="45"/>
      <c r="G11" s="45"/>
      <c r="H11" s="47"/>
      <c r="I11" s="47"/>
      <c r="J11" s="47"/>
      <c r="K11" s="48"/>
      <c r="L11" s="48"/>
      <c r="M11" s="48"/>
      <c r="N11" s="47"/>
      <c r="O11" s="47"/>
      <c r="P11" s="49"/>
      <c r="Q11" s="49"/>
      <c r="R11" s="46"/>
      <c r="S11" s="50"/>
      <c r="T11" s="50"/>
      <c r="U11" s="51">
        <f t="shared" si="4"/>
        <v>0</v>
      </c>
      <c r="V11" s="46">
        <f t="shared" si="5"/>
        <v>0</v>
      </c>
      <c r="W11" s="51">
        <f t="shared" si="6"/>
        <v>0</v>
      </c>
      <c r="X11" s="46">
        <f t="shared" si="7"/>
        <v>0</v>
      </c>
      <c r="Y11" s="52"/>
      <c r="Z11" s="52"/>
      <c r="AA11" s="52"/>
      <c r="AB11" s="53"/>
      <c r="AC11" s="53"/>
      <c r="AD11" s="53"/>
      <c r="AE11" s="53"/>
    </row>
    <row r="12" spans="1:31" s="41" customFormat="1" ht="45" customHeight="1">
      <c r="A12" s="42">
        <v>5</v>
      </c>
      <c r="B12" s="43" t="s">
        <v>89</v>
      </c>
      <c r="C12" s="44">
        <v>2</v>
      </c>
      <c r="D12" s="45">
        <v>2</v>
      </c>
      <c r="E12" s="46">
        <v>20</v>
      </c>
      <c r="F12" s="45">
        <v>0</v>
      </c>
      <c r="G12" s="45">
        <v>0</v>
      </c>
      <c r="H12" s="47">
        <v>34</v>
      </c>
      <c r="I12" s="47">
        <v>64</v>
      </c>
      <c r="J12" s="47">
        <v>64</v>
      </c>
      <c r="K12" s="48">
        <v>0</v>
      </c>
      <c r="L12" s="48">
        <v>0</v>
      </c>
      <c r="M12" s="48">
        <v>0</v>
      </c>
      <c r="N12" s="47">
        <v>32</v>
      </c>
      <c r="O12" s="47">
        <v>0</v>
      </c>
      <c r="P12" s="49">
        <v>20</v>
      </c>
      <c r="Q12" s="49">
        <v>0</v>
      </c>
      <c r="R12" s="46">
        <v>0</v>
      </c>
      <c r="S12" s="50">
        <v>0</v>
      </c>
      <c r="T12" s="50">
        <v>0</v>
      </c>
      <c r="U12" s="51">
        <f t="shared" si="4"/>
        <v>36</v>
      </c>
      <c r="V12" s="46">
        <f t="shared" si="5"/>
        <v>106</v>
      </c>
      <c r="W12" s="51">
        <f t="shared" si="6"/>
        <v>52</v>
      </c>
      <c r="X12" s="46">
        <f t="shared" si="7"/>
        <v>0</v>
      </c>
      <c r="Y12" s="52">
        <v>32</v>
      </c>
      <c r="Z12" s="52">
        <v>0</v>
      </c>
      <c r="AA12" s="52">
        <v>0</v>
      </c>
      <c r="AB12" s="53">
        <v>0</v>
      </c>
      <c r="AC12" s="53">
        <v>106</v>
      </c>
      <c r="AD12" s="53">
        <v>106</v>
      </c>
      <c r="AE12" s="53">
        <v>0</v>
      </c>
    </row>
    <row r="13" spans="1:31" s="41" customFormat="1" ht="85.5" customHeight="1">
      <c r="A13" s="42">
        <v>6</v>
      </c>
      <c r="B13" s="43" t="s">
        <v>90</v>
      </c>
      <c r="C13" s="44"/>
      <c r="D13" s="45"/>
      <c r="E13" s="46"/>
      <c r="F13" s="45"/>
      <c r="G13" s="45"/>
      <c r="H13" s="47"/>
      <c r="I13" s="47"/>
      <c r="J13" s="47"/>
      <c r="K13" s="48"/>
      <c r="L13" s="48"/>
      <c r="M13" s="48"/>
      <c r="N13" s="47"/>
      <c r="O13" s="47"/>
      <c r="P13" s="49"/>
      <c r="Q13" s="49"/>
      <c r="R13" s="46"/>
      <c r="S13" s="50"/>
      <c r="T13" s="50"/>
      <c r="U13" s="51">
        <f t="shared" si="4"/>
        <v>0</v>
      </c>
      <c r="V13" s="46">
        <f t="shared" si="5"/>
        <v>0</v>
      </c>
      <c r="W13" s="51">
        <f t="shared" si="6"/>
        <v>0</v>
      </c>
      <c r="X13" s="46">
        <f t="shared" si="7"/>
        <v>0</v>
      </c>
      <c r="Y13" s="52"/>
      <c r="Z13" s="52"/>
      <c r="AA13" s="52"/>
      <c r="AB13" s="53"/>
      <c r="AC13" s="53"/>
      <c r="AD13" s="53"/>
      <c r="AE13" s="53"/>
    </row>
    <row r="14" spans="1:31" s="41" customFormat="1" ht="44.25" customHeight="1">
      <c r="A14" s="42">
        <v>7</v>
      </c>
      <c r="B14" s="43" t="s">
        <v>91</v>
      </c>
      <c r="C14" s="44">
        <v>1</v>
      </c>
      <c r="D14" s="45">
        <v>1</v>
      </c>
      <c r="E14" s="46">
        <v>9</v>
      </c>
      <c r="F14" s="45">
        <v>0</v>
      </c>
      <c r="G14" s="45">
        <v>0</v>
      </c>
      <c r="H14" s="47">
        <v>31</v>
      </c>
      <c r="I14" s="47">
        <v>21</v>
      </c>
      <c r="J14" s="47">
        <v>21</v>
      </c>
      <c r="K14" s="48">
        <v>0</v>
      </c>
      <c r="L14" s="48">
        <v>0</v>
      </c>
      <c r="M14" s="48">
        <v>0</v>
      </c>
      <c r="N14" s="47">
        <v>0</v>
      </c>
      <c r="O14" s="47">
        <v>0</v>
      </c>
      <c r="P14" s="49">
        <v>30</v>
      </c>
      <c r="Q14" s="49">
        <v>0</v>
      </c>
      <c r="R14" s="46">
        <v>0</v>
      </c>
      <c r="S14" s="50">
        <v>0</v>
      </c>
      <c r="T14" s="50">
        <v>0</v>
      </c>
      <c r="U14" s="51">
        <v>31</v>
      </c>
      <c r="V14" s="46">
        <v>60</v>
      </c>
      <c r="W14" s="51">
        <v>42</v>
      </c>
      <c r="X14" s="46">
        <f t="shared" si="7"/>
        <v>0</v>
      </c>
      <c r="Y14" s="52">
        <v>38</v>
      </c>
      <c r="Z14" s="52">
        <v>0</v>
      </c>
      <c r="AA14" s="52">
        <v>1</v>
      </c>
      <c r="AB14" s="53">
        <v>0</v>
      </c>
      <c r="AC14" s="53">
        <v>28</v>
      </c>
      <c r="AD14" s="53">
        <v>28</v>
      </c>
      <c r="AE14" s="53">
        <v>0</v>
      </c>
    </row>
    <row r="15" spans="1:31" s="41" customFormat="1" ht="52.5" customHeight="1">
      <c r="A15" s="42">
        <v>8</v>
      </c>
      <c r="B15" s="43" t="s">
        <v>92</v>
      </c>
      <c r="C15" s="44">
        <v>2</v>
      </c>
      <c r="D15" s="45">
        <v>2</v>
      </c>
      <c r="E15" s="46">
        <v>42</v>
      </c>
      <c r="F15" s="45">
        <v>31</v>
      </c>
      <c r="G15" s="45">
        <v>0</v>
      </c>
      <c r="H15" s="47">
        <v>35</v>
      </c>
      <c r="I15" s="47">
        <v>35</v>
      </c>
      <c r="J15" s="47">
        <v>173</v>
      </c>
      <c r="K15" s="48">
        <v>2</v>
      </c>
      <c r="L15" s="48">
        <v>1</v>
      </c>
      <c r="M15" s="48">
        <v>0</v>
      </c>
      <c r="N15" s="47">
        <v>148</v>
      </c>
      <c r="O15" s="47">
        <v>0</v>
      </c>
      <c r="P15" s="49">
        <v>0</v>
      </c>
      <c r="Q15" s="49">
        <v>0</v>
      </c>
      <c r="R15" s="46">
        <v>0</v>
      </c>
      <c r="S15" s="50"/>
      <c r="T15" s="50">
        <v>0</v>
      </c>
      <c r="U15" s="51">
        <f t="shared" si="4"/>
        <v>37</v>
      </c>
      <c r="V15" s="46">
        <f t="shared" si="5"/>
        <v>217</v>
      </c>
      <c r="W15" s="51">
        <f t="shared" si="6"/>
        <v>179</v>
      </c>
      <c r="X15" s="46">
        <f t="shared" si="7"/>
        <v>0</v>
      </c>
      <c r="Y15" s="52">
        <v>67</v>
      </c>
      <c r="Z15" s="52">
        <v>0</v>
      </c>
      <c r="AA15" s="52">
        <v>0</v>
      </c>
      <c r="AB15" s="53">
        <v>67</v>
      </c>
      <c r="AC15" s="53">
        <v>217</v>
      </c>
      <c r="AD15" s="53">
        <v>217</v>
      </c>
      <c r="AE15" s="53">
        <v>0</v>
      </c>
    </row>
    <row r="16" spans="1:31" s="41" customFormat="1" ht="45.75" customHeight="1">
      <c r="A16" s="42">
        <v>9</v>
      </c>
      <c r="B16" s="43" t="s">
        <v>93</v>
      </c>
      <c r="C16" s="44">
        <v>1</v>
      </c>
      <c r="D16" s="45">
        <v>1</v>
      </c>
      <c r="E16" s="46">
        <v>19</v>
      </c>
      <c r="F16" s="45">
        <v>10</v>
      </c>
      <c r="G16" s="45">
        <v>0</v>
      </c>
      <c r="H16" s="47">
        <v>9</v>
      </c>
      <c r="I16" s="47">
        <v>9</v>
      </c>
      <c r="J16" s="47">
        <v>35</v>
      </c>
      <c r="K16" s="48">
        <v>0</v>
      </c>
      <c r="L16" s="48">
        <v>0</v>
      </c>
      <c r="M16" s="48">
        <v>0</v>
      </c>
      <c r="N16" s="47">
        <v>30</v>
      </c>
      <c r="O16" s="47">
        <v>0</v>
      </c>
      <c r="P16" s="49">
        <v>0</v>
      </c>
      <c r="Q16" s="49">
        <v>0</v>
      </c>
      <c r="R16" s="46">
        <v>0</v>
      </c>
      <c r="S16" s="50">
        <v>0</v>
      </c>
      <c r="T16" s="50">
        <v>0</v>
      </c>
      <c r="U16" s="51">
        <f t="shared" si="4"/>
        <v>10</v>
      </c>
      <c r="V16" s="46">
        <f t="shared" si="5"/>
        <v>55</v>
      </c>
      <c r="W16" s="51">
        <f t="shared" si="6"/>
        <v>40</v>
      </c>
      <c r="X16" s="46">
        <f t="shared" si="7"/>
        <v>0</v>
      </c>
      <c r="Y16" s="52">
        <v>12</v>
      </c>
      <c r="Z16" s="52">
        <v>0</v>
      </c>
      <c r="AA16" s="52">
        <v>0</v>
      </c>
      <c r="AB16" s="53">
        <v>0</v>
      </c>
      <c r="AC16" s="53">
        <v>54</v>
      </c>
      <c r="AD16" s="53">
        <v>54</v>
      </c>
      <c r="AE16" s="53">
        <v>0</v>
      </c>
    </row>
    <row r="17" spans="1:31" s="41" customFormat="1" ht="49.5" customHeight="1">
      <c r="A17" s="42">
        <v>10</v>
      </c>
      <c r="B17" s="43" t="s">
        <v>94</v>
      </c>
      <c r="C17" s="54">
        <v>2</v>
      </c>
      <c r="D17" s="54">
        <v>2</v>
      </c>
      <c r="E17" s="55">
        <v>14</v>
      </c>
      <c r="F17" s="54">
        <v>2</v>
      </c>
      <c r="G17" s="54">
        <v>0</v>
      </c>
      <c r="H17" s="56">
        <v>28</v>
      </c>
      <c r="I17" s="56">
        <v>28</v>
      </c>
      <c r="J17" s="47">
        <v>83</v>
      </c>
      <c r="K17" s="48"/>
      <c r="L17" s="48"/>
      <c r="M17" s="48"/>
      <c r="N17" s="47">
        <v>76</v>
      </c>
      <c r="O17" s="47"/>
      <c r="P17" s="49"/>
      <c r="Q17" s="49"/>
      <c r="R17" s="46">
        <v>4</v>
      </c>
      <c r="S17" s="50">
        <v>3</v>
      </c>
      <c r="T17" s="50"/>
      <c r="U17" s="51">
        <f t="shared" si="4"/>
        <v>30</v>
      </c>
      <c r="V17" s="46">
        <f t="shared" si="5"/>
        <v>103</v>
      </c>
      <c r="W17" s="51">
        <f t="shared" si="6"/>
        <v>81</v>
      </c>
      <c r="X17" s="46">
        <f t="shared" si="7"/>
        <v>0</v>
      </c>
      <c r="Y17" s="52">
        <v>78</v>
      </c>
      <c r="Z17" s="52">
        <v>1</v>
      </c>
      <c r="AA17" s="52"/>
      <c r="AB17" s="53">
        <v>3</v>
      </c>
      <c r="AC17" s="53">
        <v>103</v>
      </c>
      <c r="AD17" s="53">
        <v>103</v>
      </c>
      <c r="AE17" s="53">
        <v>4</v>
      </c>
    </row>
    <row r="18" spans="1:31" s="41" customFormat="1" ht="52.5" customHeight="1">
      <c r="A18" s="42">
        <v>11</v>
      </c>
      <c r="B18" s="43" t="s">
        <v>95</v>
      </c>
      <c r="C18" s="44">
        <v>1</v>
      </c>
      <c r="D18" s="45">
        <v>1</v>
      </c>
      <c r="E18" s="46">
        <v>9</v>
      </c>
      <c r="F18" s="45">
        <v>0</v>
      </c>
      <c r="G18" s="45">
        <v>0</v>
      </c>
      <c r="H18" s="47">
        <v>34</v>
      </c>
      <c r="I18" s="47">
        <v>29</v>
      </c>
      <c r="J18" s="47">
        <v>55</v>
      </c>
      <c r="K18" s="48">
        <v>3</v>
      </c>
      <c r="L18" s="48">
        <v>3</v>
      </c>
      <c r="M18" s="48">
        <v>0</v>
      </c>
      <c r="N18" s="47">
        <v>32</v>
      </c>
      <c r="O18" s="47">
        <v>0</v>
      </c>
      <c r="P18" s="49">
        <v>1</v>
      </c>
      <c r="Q18" s="49">
        <v>0</v>
      </c>
      <c r="R18" s="46">
        <v>1</v>
      </c>
      <c r="S18" s="50">
        <v>0</v>
      </c>
      <c r="T18" s="50">
        <v>0</v>
      </c>
      <c r="U18" s="51">
        <f t="shared" si="4"/>
        <v>35</v>
      </c>
      <c r="V18" s="46">
        <f t="shared" si="5"/>
        <v>67</v>
      </c>
      <c r="W18" s="51">
        <f t="shared" si="6"/>
        <v>33</v>
      </c>
      <c r="X18" s="46">
        <f t="shared" si="7"/>
        <v>0</v>
      </c>
      <c r="Y18" s="52">
        <v>45</v>
      </c>
      <c r="Z18" s="52">
        <v>0</v>
      </c>
      <c r="AA18" s="52">
        <v>9</v>
      </c>
      <c r="AB18" s="53">
        <v>0</v>
      </c>
      <c r="AC18" s="53">
        <v>49</v>
      </c>
      <c r="AD18" s="53">
        <v>49</v>
      </c>
      <c r="AE18" s="53">
        <v>1</v>
      </c>
    </row>
    <row r="19" spans="1:31" s="41" customFormat="1" ht="65.25" customHeight="1">
      <c r="A19" s="42">
        <v>12</v>
      </c>
      <c r="B19" s="43" t="s">
        <v>96</v>
      </c>
      <c r="C19" s="44">
        <v>2</v>
      </c>
      <c r="D19" s="45">
        <v>1</v>
      </c>
      <c r="E19" s="46">
        <v>29</v>
      </c>
      <c r="F19" s="45">
        <v>30</v>
      </c>
      <c r="G19" s="45">
        <v>0</v>
      </c>
      <c r="H19" s="47">
        <v>34</v>
      </c>
      <c r="I19" s="47">
        <v>34</v>
      </c>
      <c r="J19" s="47">
        <v>152</v>
      </c>
      <c r="K19" s="48">
        <v>1</v>
      </c>
      <c r="L19" s="48">
        <v>0</v>
      </c>
      <c r="M19" s="48">
        <v>0</v>
      </c>
      <c r="N19" s="47">
        <v>129</v>
      </c>
      <c r="O19" s="47">
        <v>0</v>
      </c>
      <c r="P19" s="49">
        <v>0</v>
      </c>
      <c r="Q19" s="49">
        <v>0</v>
      </c>
      <c r="R19" s="46">
        <v>1</v>
      </c>
      <c r="S19" s="50">
        <v>0</v>
      </c>
      <c r="T19" s="50">
        <v>0</v>
      </c>
      <c r="U19" s="51">
        <f t="shared" si="4"/>
        <v>36</v>
      </c>
      <c r="V19" s="46">
        <f t="shared" si="5"/>
        <v>183</v>
      </c>
      <c r="W19" s="51">
        <f t="shared" si="6"/>
        <v>159</v>
      </c>
      <c r="X19" s="46">
        <f t="shared" si="7"/>
        <v>0</v>
      </c>
      <c r="Y19" s="52">
        <v>69</v>
      </c>
      <c r="Z19" s="52">
        <v>57</v>
      </c>
      <c r="AA19" s="52">
        <v>0</v>
      </c>
      <c r="AB19" s="53">
        <v>69</v>
      </c>
      <c r="AC19" s="53">
        <v>65</v>
      </c>
      <c r="AD19" s="53">
        <v>65</v>
      </c>
      <c r="AE19" s="53">
        <v>1</v>
      </c>
    </row>
    <row r="20" spans="1:31" s="41" customFormat="1" ht="47.25" customHeight="1">
      <c r="A20" s="42">
        <v>13</v>
      </c>
      <c r="B20" s="43" t="s">
        <v>97</v>
      </c>
      <c r="C20" s="44"/>
      <c r="D20" s="45"/>
      <c r="E20" s="46"/>
      <c r="F20" s="45"/>
      <c r="G20" s="45"/>
      <c r="H20" s="47"/>
      <c r="I20" s="47"/>
      <c r="J20" s="47"/>
      <c r="K20" s="48"/>
      <c r="L20" s="48"/>
      <c r="M20" s="48"/>
      <c r="N20" s="47"/>
      <c r="O20" s="47"/>
      <c r="P20" s="49"/>
      <c r="Q20" s="49"/>
      <c r="R20" s="46"/>
      <c r="S20" s="50"/>
      <c r="T20" s="50"/>
      <c r="U20" s="51">
        <f t="shared" si="4"/>
        <v>0</v>
      </c>
      <c r="V20" s="46">
        <f t="shared" si="5"/>
        <v>0</v>
      </c>
      <c r="W20" s="51">
        <f t="shared" si="6"/>
        <v>0</v>
      </c>
      <c r="X20" s="46">
        <f t="shared" si="7"/>
        <v>0</v>
      </c>
      <c r="Y20" s="52"/>
      <c r="Z20" s="52"/>
      <c r="AA20" s="52"/>
      <c r="AB20" s="53"/>
      <c r="AC20" s="53"/>
      <c r="AD20" s="53"/>
      <c r="AE20" s="53"/>
    </row>
    <row r="21" spans="1:31" s="41" customFormat="1" ht="53.25" customHeight="1">
      <c r="A21" s="42">
        <v>14</v>
      </c>
      <c r="B21" s="57" t="s">
        <v>98</v>
      </c>
      <c r="C21" s="13">
        <v>1</v>
      </c>
      <c r="D21" s="45">
        <v>1</v>
      </c>
      <c r="E21" s="46">
        <v>9</v>
      </c>
      <c r="F21" s="45">
        <v>0</v>
      </c>
      <c r="G21" s="45">
        <v>0</v>
      </c>
      <c r="H21" s="47">
        <v>26</v>
      </c>
      <c r="I21" s="47">
        <v>23</v>
      </c>
      <c r="J21" s="47">
        <v>52</v>
      </c>
      <c r="K21" s="48">
        <v>1</v>
      </c>
      <c r="L21" s="48">
        <v>2</v>
      </c>
      <c r="M21" s="48">
        <v>1</v>
      </c>
      <c r="N21" s="47">
        <v>36</v>
      </c>
      <c r="O21" s="47">
        <v>0</v>
      </c>
      <c r="P21" s="58">
        <v>0</v>
      </c>
      <c r="Q21" s="49">
        <v>0</v>
      </c>
      <c r="R21" s="46">
        <v>0</v>
      </c>
      <c r="S21" s="50">
        <v>0</v>
      </c>
      <c r="T21" s="50">
        <v>0</v>
      </c>
      <c r="U21" s="51">
        <f t="shared" si="4"/>
        <v>27</v>
      </c>
      <c r="V21" s="46">
        <f t="shared" si="5"/>
        <v>62</v>
      </c>
      <c r="W21" s="51">
        <f t="shared" si="6"/>
        <v>36</v>
      </c>
      <c r="X21" s="46">
        <f t="shared" si="7"/>
        <v>0</v>
      </c>
      <c r="Y21" s="52">
        <v>41</v>
      </c>
      <c r="Z21" s="59">
        <v>6</v>
      </c>
      <c r="AA21" s="60">
        <v>12</v>
      </c>
      <c r="AB21" s="53">
        <v>6</v>
      </c>
      <c r="AC21" s="53">
        <v>10</v>
      </c>
      <c r="AD21" s="53">
        <v>62</v>
      </c>
      <c r="AE21" s="53">
        <v>0</v>
      </c>
    </row>
    <row r="22" spans="1:31" s="41" customFormat="1" ht="50.25" customHeight="1">
      <c r="A22" s="42">
        <v>15</v>
      </c>
      <c r="B22" s="43" t="s">
        <v>99</v>
      </c>
      <c r="C22" s="44">
        <v>1</v>
      </c>
      <c r="D22" s="45">
        <v>1</v>
      </c>
      <c r="E22" s="46">
        <v>10</v>
      </c>
      <c r="F22" s="45">
        <v>0</v>
      </c>
      <c r="G22" s="45">
        <v>0</v>
      </c>
      <c r="H22" s="47">
        <v>34</v>
      </c>
      <c r="I22" s="47">
        <v>15</v>
      </c>
      <c r="J22" s="47">
        <v>59</v>
      </c>
      <c r="K22" s="48">
        <v>0</v>
      </c>
      <c r="L22" s="48">
        <v>0</v>
      </c>
      <c r="M22" s="48">
        <v>0</v>
      </c>
      <c r="N22" s="47">
        <v>51</v>
      </c>
      <c r="O22" s="47">
        <v>0</v>
      </c>
      <c r="P22" s="49">
        <v>0</v>
      </c>
      <c r="Q22" s="49">
        <v>0</v>
      </c>
      <c r="R22" s="46">
        <v>0</v>
      </c>
      <c r="S22" s="50">
        <v>0</v>
      </c>
      <c r="T22" s="50">
        <v>0</v>
      </c>
      <c r="U22" s="51">
        <f t="shared" si="4"/>
        <v>35</v>
      </c>
      <c r="V22" s="46">
        <f t="shared" si="5"/>
        <v>70</v>
      </c>
      <c r="W22" s="51">
        <f t="shared" si="6"/>
        <v>51</v>
      </c>
      <c r="X22" s="46">
        <f t="shared" si="7"/>
        <v>0</v>
      </c>
      <c r="Y22" s="52">
        <v>31</v>
      </c>
      <c r="Z22" s="52">
        <v>0</v>
      </c>
      <c r="AA22" s="52">
        <v>0</v>
      </c>
      <c r="AB22" s="53">
        <v>0</v>
      </c>
      <c r="AC22" s="53">
        <v>11</v>
      </c>
      <c r="AD22" s="53">
        <v>11</v>
      </c>
      <c r="AE22" s="53">
        <v>0</v>
      </c>
    </row>
    <row r="23" spans="1:31" s="41" customFormat="1" ht="75" customHeight="1">
      <c r="A23" s="42">
        <v>16</v>
      </c>
      <c r="B23" s="43" t="s">
        <v>100</v>
      </c>
      <c r="C23" s="44">
        <v>2</v>
      </c>
      <c r="D23" s="45">
        <v>2</v>
      </c>
      <c r="E23" s="46">
        <v>24</v>
      </c>
      <c r="F23" s="45">
        <v>0</v>
      </c>
      <c r="G23" s="45">
        <v>0</v>
      </c>
      <c r="H23" s="61">
        <v>33</v>
      </c>
      <c r="I23" s="62">
        <v>33</v>
      </c>
      <c r="J23" s="62">
        <v>128</v>
      </c>
      <c r="K23" s="48">
        <v>0</v>
      </c>
      <c r="L23" s="48">
        <v>0</v>
      </c>
      <c r="M23" s="48">
        <v>0</v>
      </c>
      <c r="N23" s="47">
        <v>89</v>
      </c>
      <c r="O23" s="47">
        <v>0</v>
      </c>
      <c r="P23" s="49">
        <v>0</v>
      </c>
      <c r="Q23" s="49">
        <v>0</v>
      </c>
      <c r="R23" s="46">
        <v>2</v>
      </c>
      <c r="S23" s="50">
        <v>0</v>
      </c>
      <c r="T23" s="50">
        <v>0</v>
      </c>
      <c r="U23" s="51">
        <f t="shared" si="4"/>
        <v>35</v>
      </c>
      <c r="V23" s="46">
        <f t="shared" si="5"/>
        <v>156</v>
      </c>
      <c r="W23" s="51">
        <f t="shared" si="6"/>
        <v>89</v>
      </c>
      <c r="X23" s="46">
        <f t="shared" si="7"/>
        <v>0</v>
      </c>
      <c r="Y23" s="63">
        <v>154</v>
      </c>
      <c r="Z23" s="64">
        <v>0</v>
      </c>
      <c r="AA23" s="64">
        <v>0</v>
      </c>
      <c r="AB23" s="65"/>
      <c r="AC23" s="65">
        <v>35</v>
      </c>
      <c r="AD23" s="65">
        <v>35</v>
      </c>
      <c r="AE23" s="65">
        <v>2</v>
      </c>
    </row>
    <row r="24" spans="1:31" s="41" customFormat="1" ht="57.75" customHeight="1">
      <c r="A24" s="42">
        <v>17</v>
      </c>
      <c r="B24" s="43" t="s">
        <v>101</v>
      </c>
      <c r="C24" s="66">
        <v>2</v>
      </c>
      <c r="D24" s="66">
        <v>2</v>
      </c>
      <c r="E24" s="55">
        <v>39</v>
      </c>
      <c r="F24" s="66">
        <v>18</v>
      </c>
      <c r="G24" s="66">
        <v>0</v>
      </c>
      <c r="H24" s="67">
        <v>26</v>
      </c>
      <c r="I24" s="67">
        <v>22</v>
      </c>
      <c r="J24" s="67">
        <v>52</v>
      </c>
      <c r="K24" s="68">
        <v>1</v>
      </c>
      <c r="L24" s="68">
        <v>0</v>
      </c>
      <c r="M24" s="68">
        <v>0</v>
      </c>
      <c r="N24" s="67">
        <v>40</v>
      </c>
      <c r="O24" s="67">
        <v>0</v>
      </c>
      <c r="P24" s="69">
        <v>3</v>
      </c>
      <c r="Q24" s="69">
        <v>0</v>
      </c>
      <c r="R24" s="55">
        <v>0</v>
      </c>
      <c r="S24" s="70">
        <v>0</v>
      </c>
      <c r="T24" s="70">
        <v>0</v>
      </c>
      <c r="U24" s="51">
        <f t="shared" si="4"/>
        <v>28</v>
      </c>
      <c r="V24" s="46">
        <v>94</v>
      </c>
      <c r="W24" s="51">
        <v>40</v>
      </c>
      <c r="X24" s="46">
        <f t="shared" si="7"/>
        <v>0</v>
      </c>
      <c r="Y24" s="71">
        <v>49</v>
      </c>
      <c r="Z24" s="52">
        <v>0</v>
      </c>
      <c r="AA24" s="52">
        <v>7</v>
      </c>
      <c r="AB24" s="53">
        <v>0</v>
      </c>
      <c r="AC24" s="53">
        <v>30</v>
      </c>
      <c r="AD24" s="53">
        <v>30</v>
      </c>
      <c r="AE24" s="53">
        <v>0</v>
      </c>
    </row>
    <row r="25" spans="1:31" s="41" customFormat="1" ht="54.75" customHeight="1">
      <c r="A25" s="42">
        <v>18</v>
      </c>
      <c r="B25" s="43" t="s">
        <v>102</v>
      </c>
      <c r="C25" s="44">
        <v>2</v>
      </c>
      <c r="D25" s="45">
        <v>2</v>
      </c>
      <c r="E25" s="46">
        <v>17</v>
      </c>
      <c r="F25" s="45">
        <v>0</v>
      </c>
      <c r="G25" s="45">
        <v>0</v>
      </c>
      <c r="H25" s="47">
        <v>33</v>
      </c>
      <c r="I25" s="47">
        <v>33</v>
      </c>
      <c r="J25" s="47">
        <v>121</v>
      </c>
      <c r="K25" s="48">
        <v>0</v>
      </c>
      <c r="L25" s="48">
        <v>0</v>
      </c>
      <c r="M25" s="48">
        <v>0</v>
      </c>
      <c r="N25" s="47">
        <v>98</v>
      </c>
      <c r="O25" s="47">
        <v>0</v>
      </c>
      <c r="P25" s="49">
        <v>0</v>
      </c>
      <c r="Q25" s="49">
        <v>1</v>
      </c>
      <c r="R25" s="46">
        <v>0</v>
      </c>
      <c r="S25" s="50">
        <v>0</v>
      </c>
      <c r="T25" s="50">
        <v>0</v>
      </c>
      <c r="U25" s="51">
        <f t="shared" si="4"/>
        <v>35</v>
      </c>
      <c r="V25" s="46">
        <f>D25+E25+J25+P25+Q25+R25</f>
        <v>141</v>
      </c>
      <c r="W25" s="51">
        <f t="shared" si="6"/>
        <v>98</v>
      </c>
      <c r="X25" s="46">
        <f t="shared" si="7"/>
        <v>1</v>
      </c>
      <c r="Y25" s="52">
        <v>37</v>
      </c>
      <c r="Z25" s="52">
        <v>0</v>
      </c>
      <c r="AA25" s="52">
        <v>0</v>
      </c>
      <c r="AB25" s="53">
        <v>5</v>
      </c>
      <c r="AC25" s="53">
        <v>125</v>
      </c>
      <c r="AD25" s="53">
        <v>125</v>
      </c>
      <c r="AE25" s="53">
        <v>0</v>
      </c>
    </row>
    <row r="26" spans="1:31" s="41" customFormat="1" ht="55.5" customHeight="1">
      <c r="A26" s="42">
        <v>19</v>
      </c>
      <c r="B26" s="43" t="s">
        <v>103</v>
      </c>
      <c r="C26" s="44">
        <v>1</v>
      </c>
      <c r="D26" s="45">
        <v>1</v>
      </c>
      <c r="E26" s="46">
        <v>22</v>
      </c>
      <c r="F26" s="45">
        <v>0</v>
      </c>
      <c r="G26" s="45">
        <v>0</v>
      </c>
      <c r="H26" s="47">
        <v>11</v>
      </c>
      <c r="I26" s="47">
        <v>10</v>
      </c>
      <c r="J26" s="47">
        <v>10</v>
      </c>
      <c r="K26" s="48">
        <v>0</v>
      </c>
      <c r="L26" s="48">
        <v>0</v>
      </c>
      <c r="M26" s="48">
        <v>1</v>
      </c>
      <c r="N26" s="47">
        <v>0</v>
      </c>
      <c r="O26" s="47">
        <v>0</v>
      </c>
      <c r="P26" s="49">
        <v>2</v>
      </c>
      <c r="Q26" s="49">
        <v>0</v>
      </c>
      <c r="R26" s="46">
        <v>1</v>
      </c>
      <c r="S26" s="50">
        <v>0</v>
      </c>
      <c r="T26" s="50">
        <v>0</v>
      </c>
      <c r="U26" s="51">
        <f t="shared" si="4"/>
        <v>12</v>
      </c>
      <c r="V26" s="46">
        <f t="shared" si="5"/>
        <v>36</v>
      </c>
      <c r="W26" s="51">
        <f t="shared" si="6"/>
        <v>2</v>
      </c>
      <c r="X26" s="46">
        <f t="shared" si="7"/>
        <v>0</v>
      </c>
      <c r="Y26" s="52">
        <v>14</v>
      </c>
      <c r="Z26" s="52">
        <v>4</v>
      </c>
      <c r="AA26" s="52">
        <v>13</v>
      </c>
      <c r="AB26" s="53">
        <v>4</v>
      </c>
      <c r="AC26" s="53">
        <v>20</v>
      </c>
      <c r="AD26" s="53">
        <v>20</v>
      </c>
      <c r="AE26" s="53">
        <v>1</v>
      </c>
    </row>
    <row r="27" spans="1:31" s="41" customFormat="1" ht="55.5" customHeight="1">
      <c r="A27" s="42">
        <v>20</v>
      </c>
      <c r="B27" s="43" t="s">
        <v>104</v>
      </c>
      <c r="C27" s="44">
        <v>1</v>
      </c>
      <c r="D27" s="45">
        <v>1</v>
      </c>
      <c r="E27" s="46">
        <v>6</v>
      </c>
      <c r="F27" s="45">
        <v>0</v>
      </c>
      <c r="G27" s="45">
        <v>0</v>
      </c>
      <c r="H27" s="47">
        <v>20</v>
      </c>
      <c r="I27" s="47">
        <v>15</v>
      </c>
      <c r="J27" s="47">
        <v>75</v>
      </c>
      <c r="K27" s="48">
        <v>0</v>
      </c>
      <c r="L27" s="48">
        <v>0</v>
      </c>
      <c r="M27" s="48">
        <v>0</v>
      </c>
      <c r="N27" s="47">
        <v>62</v>
      </c>
      <c r="O27" s="47">
        <v>0</v>
      </c>
      <c r="P27" s="49">
        <v>0</v>
      </c>
      <c r="Q27" s="49">
        <v>0</v>
      </c>
      <c r="R27" s="46">
        <v>1</v>
      </c>
      <c r="S27" s="50">
        <v>0</v>
      </c>
      <c r="T27" s="50">
        <v>0</v>
      </c>
      <c r="U27" s="51">
        <f t="shared" si="4"/>
        <v>21</v>
      </c>
      <c r="V27" s="46">
        <f t="shared" si="5"/>
        <v>83</v>
      </c>
      <c r="W27" s="51">
        <f t="shared" si="6"/>
        <v>62</v>
      </c>
      <c r="X27" s="46">
        <f t="shared" si="7"/>
        <v>0</v>
      </c>
      <c r="Y27" s="52">
        <v>28</v>
      </c>
      <c r="Z27" s="52">
        <v>0</v>
      </c>
      <c r="AA27" s="52">
        <v>9</v>
      </c>
      <c r="AB27" s="53">
        <v>0</v>
      </c>
      <c r="AC27" s="53">
        <v>27</v>
      </c>
      <c r="AD27" s="53">
        <v>39</v>
      </c>
      <c r="AE27" s="53">
        <v>1</v>
      </c>
    </row>
    <row r="28" spans="1:31" s="41" customFormat="1" ht="51.75" customHeight="1">
      <c r="A28" s="42">
        <v>21</v>
      </c>
      <c r="B28" s="43" t="s">
        <v>105</v>
      </c>
      <c r="C28" s="44">
        <v>2</v>
      </c>
      <c r="D28" s="45">
        <v>2</v>
      </c>
      <c r="E28" s="46">
        <v>26</v>
      </c>
      <c r="F28" s="45">
        <v>4</v>
      </c>
      <c r="G28" s="45">
        <v>0</v>
      </c>
      <c r="H28" s="47">
        <v>46</v>
      </c>
      <c r="I28" s="47">
        <v>45</v>
      </c>
      <c r="J28" s="47">
        <v>142</v>
      </c>
      <c r="K28" s="48">
        <v>2</v>
      </c>
      <c r="L28" s="48">
        <v>1</v>
      </c>
      <c r="M28" s="48">
        <v>1</v>
      </c>
      <c r="N28" s="47">
        <v>111</v>
      </c>
      <c r="O28" s="47">
        <v>0</v>
      </c>
      <c r="P28" s="49">
        <v>0</v>
      </c>
      <c r="Q28" s="49">
        <v>0</v>
      </c>
      <c r="R28" s="46">
        <v>1</v>
      </c>
      <c r="S28" s="50">
        <v>1</v>
      </c>
      <c r="T28" s="50">
        <v>0</v>
      </c>
      <c r="U28" s="51">
        <f t="shared" si="4"/>
        <v>48</v>
      </c>
      <c r="V28" s="46">
        <f t="shared" si="5"/>
        <v>171</v>
      </c>
      <c r="W28" s="51">
        <f t="shared" si="6"/>
        <v>116</v>
      </c>
      <c r="X28" s="46">
        <f t="shared" si="7"/>
        <v>0</v>
      </c>
      <c r="Y28" s="52">
        <v>66</v>
      </c>
      <c r="Z28" s="52">
        <v>0</v>
      </c>
      <c r="AA28" s="52">
        <v>0</v>
      </c>
      <c r="AB28" s="53">
        <v>0</v>
      </c>
      <c r="AC28" s="53">
        <v>34</v>
      </c>
      <c r="AD28" s="53">
        <v>34</v>
      </c>
      <c r="AE28" s="53">
        <v>1</v>
      </c>
    </row>
    <row r="29" spans="1:31" s="41" customFormat="1" ht="55.5" customHeight="1">
      <c r="A29" s="42">
        <v>22</v>
      </c>
      <c r="B29" s="43" t="s">
        <v>106</v>
      </c>
      <c r="C29" s="44">
        <v>2</v>
      </c>
      <c r="D29" s="45">
        <v>2</v>
      </c>
      <c r="E29" s="46">
        <v>30</v>
      </c>
      <c r="F29" s="45">
        <v>10</v>
      </c>
      <c r="G29" s="45">
        <v>0</v>
      </c>
      <c r="H29" s="47">
        <v>35</v>
      </c>
      <c r="I29" s="47">
        <v>35</v>
      </c>
      <c r="J29" s="47">
        <v>99</v>
      </c>
      <c r="K29" s="48">
        <v>0</v>
      </c>
      <c r="L29" s="48">
        <v>0</v>
      </c>
      <c r="M29" s="48">
        <v>0</v>
      </c>
      <c r="N29" s="47">
        <v>28</v>
      </c>
      <c r="O29" s="47">
        <v>0</v>
      </c>
      <c r="P29" s="49">
        <v>53</v>
      </c>
      <c r="Q29" s="49">
        <v>0</v>
      </c>
      <c r="R29" s="46">
        <v>6</v>
      </c>
      <c r="S29" s="50">
        <v>0</v>
      </c>
      <c r="T29" s="50">
        <v>0</v>
      </c>
      <c r="U29" s="51">
        <f t="shared" si="4"/>
        <v>37</v>
      </c>
      <c r="V29" s="46">
        <f t="shared" si="5"/>
        <v>190</v>
      </c>
      <c r="W29" s="51">
        <f t="shared" si="6"/>
        <v>91</v>
      </c>
      <c r="X29" s="46">
        <f t="shared" si="7"/>
        <v>0</v>
      </c>
      <c r="Y29" s="52">
        <v>47</v>
      </c>
      <c r="Z29" s="52">
        <v>0</v>
      </c>
      <c r="AA29" s="52">
        <v>19</v>
      </c>
      <c r="AB29" s="53">
        <v>7</v>
      </c>
      <c r="AC29" s="53">
        <v>103</v>
      </c>
      <c r="AD29" s="53">
        <v>103</v>
      </c>
      <c r="AE29" s="53">
        <v>6</v>
      </c>
    </row>
    <row r="30" spans="1:31" s="41" customFormat="1" ht="40.5" customHeight="1">
      <c r="A30" s="42">
        <v>23</v>
      </c>
      <c r="B30" s="43" t="s">
        <v>107</v>
      </c>
      <c r="C30" s="72">
        <v>3</v>
      </c>
      <c r="D30" s="73">
        <v>3</v>
      </c>
      <c r="E30" s="73">
        <v>36</v>
      </c>
      <c r="F30" s="73">
        <v>8</v>
      </c>
      <c r="G30" s="73">
        <v>0</v>
      </c>
      <c r="H30" s="62">
        <v>39</v>
      </c>
      <c r="I30" s="62">
        <v>39</v>
      </c>
      <c r="J30" s="62">
        <v>56</v>
      </c>
      <c r="K30" s="74">
        <v>2</v>
      </c>
      <c r="L30" s="74">
        <v>0</v>
      </c>
      <c r="M30" s="74">
        <v>2</v>
      </c>
      <c r="N30" s="62">
        <v>12</v>
      </c>
      <c r="O30" s="62">
        <v>0</v>
      </c>
      <c r="P30" s="69">
        <v>64</v>
      </c>
      <c r="Q30" s="69">
        <v>39</v>
      </c>
      <c r="R30" s="75">
        <v>0</v>
      </c>
      <c r="S30" s="75">
        <v>0</v>
      </c>
      <c r="T30" s="76">
        <v>0</v>
      </c>
      <c r="U30" s="77">
        <v>42</v>
      </c>
      <c r="V30" s="78">
        <v>190</v>
      </c>
      <c r="W30" s="78">
        <v>84</v>
      </c>
      <c r="X30" s="78">
        <v>39</v>
      </c>
      <c r="Y30" s="79">
        <v>24</v>
      </c>
      <c r="Z30" s="79">
        <v>0</v>
      </c>
      <c r="AA30" s="80">
        <v>0</v>
      </c>
      <c r="AB30" s="79">
        <v>0</v>
      </c>
      <c r="AC30" s="79">
        <v>95</v>
      </c>
      <c r="AD30" s="79">
        <v>136</v>
      </c>
      <c r="AE30" s="79">
        <v>0</v>
      </c>
    </row>
    <row r="31" spans="1:31" s="41" customFormat="1" ht="53.25" customHeight="1">
      <c r="A31" s="42">
        <v>24</v>
      </c>
      <c r="B31" s="43" t="s">
        <v>108</v>
      </c>
      <c r="C31" s="44">
        <v>2</v>
      </c>
      <c r="D31" s="45">
        <v>2</v>
      </c>
      <c r="E31" s="46">
        <v>21</v>
      </c>
      <c r="F31" s="45">
        <v>2</v>
      </c>
      <c r="G31" s="45">
        <v>0</v>
      </c>
      <c r="H31" s="47">
        <v>41</v>
      </c>
      <c r="I31" s="47">
        <v>35</v>
      </c>
      <c r="J31" s="47">
        <v>112</v>
      </c>
      <c r="K31" s="48">
        <v>3</v>
      </c>
      <c r="L31" s="48">
        <v>1</v>
      </c>
      <c r="M31" s="48">
        <v>1</v>
      </c>
      <c r="N31" s="47">
        <v>92</v>
      </c>
      <c r="O31" s="47">
        <v>0</v>
      </c>
      <c r="P31" s="49">
        <v>15</v>
      </c>
      <c r="Q31" s="49">
        <v>0</v>
      </c>
      <c r="R31" s="46">
        <v>3</v>
      </c>
      <c r="S31" s="50">
        <v>0</v>
      </c>
      <c r="T31" s="50">
        <v>0</v>
      </c>
      <c r="U31" s="51">
        <f t="shared" si="4"/>
        <v>43</v>
      </c>
      <c r="V31" s="46">
        <f t="shared" si="5"/>
        <v>153</v>
      </c>
      <c r="W31" s="51">
        <f t="shared" si="6"/>
        <v>109</v>
      </c>
      <c r="X31" s="46">
        <f t="shared" si="7"/>
        <v>0</v>
      </c>
      <c r="Y31" s="52">
        <v>7</v>
      </c>
      <c r="Z31" s="52">
        <v>0</v>
      </c>
      <c r="AA31" s="52">
        <v>7</v>
      </c>
      <c r="AB31" s="53">
        <v>7</v>
      </c>
      <c r="AC31" s="53">
        <v>62</v>
      </c>
      <c r="AD31" s="53">
        <v>62</v>
      </c>
      <c r="AE31" s="53">
        <v>3</v>
      </c>
    </row>
    <row r="32" spans="1:31" s="41" customFormat="1" ht="68.25" customHeight="1">
      <c r="A32" s="42">
        <v>25</v>
      </c>
      <c r="B32" s="43" t="s">
        <v>109</v>
      </c>
      <c r="C32" s="44">
        <v>2</v>
      </c>
      <c r="D32" s="45">
        <v>2</v>
      </c>
      <c r="E32" s="46">
        <v>38</v>
      </c>
      <c r="F32" s="45">
        <v>30</v>
      </c>
      <c r="G32" s="45">
        <v>0</v>
      </c>
      <c r="H32" s="46">
        <v>53</v>
      </c>
      <c r="I32" s="47">
        <v>51</v>
      </c>
      <c r="J32" s="47">
        <v>51</v>
      </c>
      <c r="K32" s="48">
        <v>8</v>
      </c>
      <c r="L32" s="48">
        <v>2</v>
      </c>
      <c r="M32" s="48">
        <v>2</v>
      </c>
      <c r="N32" s="47">
        <v>8</v>
      </c>
      <c r="O32" s="47">
        <v>0</v>
      </c>
      <c r="P32" s="49">
        <v>0</v>
      </c>
      <c r="Q32" s="49">
        <v>0</v>
      </c>
      <c r="R32" s="46">
        <v>0</v>
      </c>
      <c r="S32" s="50">
        <v>0</v>
      </c>
      <c r="T32" s="50">
        <v>0</v>
      </c>
      <c r="U32" s="51">
        <v>53</v>
      </c>
      <c r="V32" s="46">
        <f t="shared" si="5"/>
        <v>91</v>
      </c>
      <c r="W32" s="51">
        <f t="shared" si="6"/>
        <v>38</v>
      </c>
      <c r="X32" s="46">
        <f t="shared" si="7"/>
        <v>0</v>
      </c>
      <c r="Y32" s="52">
        <v>48</v>
      </c>
      <c r="Z32" s="52">
        <v>0</v>
      </c>
      <c r="AA32" s="52">
        <v>5</v>
      </c>
      <c r="AB32" s="53">
        <v>0</v>
      </c>
      <c r="AC32" s="53">
        <v>91</v>
      </c>
      <c r="AD32" s="53">
        <v>91</v>
      </c>
      <c r="AE32" s="53">
        <v>0</v>
      </c>
    </row>
    <row r="33" spans="1:31" s="41" customFormat="1" ht="60.75" customHeight="1">
      <c r="A33" s="42">
        <v>26</v>
      </c>
      <c r="B33" s="43" t="s">
        <v>110</v>
      </c>
      <c r="C33" s="44"/>
      <c r="D33" s="45"/>
      <c r="E33" s="46"/>
      <c r="F33" s="45"/>
      <c r="G33" s="45"/>
      <c r="H33" s="47"/>
      <c r="I33" s="47"/>
      <c r="J33" s="47"/>
      <c r="K33" s="48"/>
      <c r="L33" s="48"/>
      <c r="M33" s="48"/>
      <c r="N33" s="47"/>
      <c r="O33" s="47"/>
      <c r="P33" s="49"/>
      <c r="Q33" s="49"/>
      <c r="R33" s="46"/>
      <c r="S33" s="50"/>
      <c r="T33" s="50"/>
      <c r="U33" s="51">
        <f t="shared" si="4"/>
        <v>0</v>
      </c>
      <c r="V33" s="46">
        <f t="shared" si="5"/>
        <v>0</v>
      </c>
      <c r="W33" s="51">
        <f t="shared" si="6"/>
        <v>0</v>
      </c>
      <c r="X33" s="46">
        <f t="shared" si="7"/>
        <v>0</v>
      </c>
      <c r="Y33" s="52"/>
      <c r="Z33" s="52"/>
      <c r="AA33" s="52"/>
      <c r="AB33" s="53"/>
      <c r="AC33" s="53"/>
      <c r="AD33" s="53"/>
      <c r="AE33" s="53"/>
    </row>
    <row r="34" spans="1:31" s="41" customFormat="1" ht="63.75" customHeight="1">
      <c r="A34" s="42">
        <v>27</v>
      </c>
      <c r="B34" s="43" t="s">
        <v>111</v>
      </c>
      <c r="C34" s="44">
        <v>2</v>
      </c>
      <c r="D34" s="81">
        <v>2</v>
      </c>
      <c r="E34" s="46">
        <v>20</v>
      </c>
      <c r="F34" s="81">
        <v>0</v>
      </c>
      <c r="G34" s="45">
        <v>0</v>
      </c>
      <c r="H34" s="82">
        <v>46</v>
      </c>
      <c r="I34" s="47">
        <v>32</v>
      </c>
      <c r="J34" s="82">
        <v>103</v>
      </c>
      <c r="K34" s="48">
        <v>0</v>
      </c>
      <c r="L34" s="83">
        <v>0</v>
      </c>
      <c r="M34" s="48">
        <v>0</v>
      </c>
      <c r="N34" s="82">
        <v>95</v>
      </c>
      <c r="O34" s="47">
        <v>0</v>
      </c>
      <c r="P34" s="20">
        <v>0</v>
      </c>
      <c r="Q34" s="49">
        <v>0</v>
      </c>
      <c r="R34" s="84">
        <v>0</v>
      </c>
      <c r="S34" s="50">
        <v>0</v>
      </c>
      <c r="T34" s="85">
        <v>0</v>
      </c>
      <c r="U34" s="51">
        <f t="shared" si="4"/>
        <v>48</v>
      </c>
      <c r="V34" s="46">
        <f t="shared" si="5"/>
        <v>125</v>
      </c>
      <c r="W34" s="51">
        <f t="shared" si="6"/>
        <v>95</v>
      </c>
      <c r="X34" s="46">
        <f t="shared" si="7"/>
        <v>0</v>
      </c>
      <c r="Y34" s="52">
        <v>12</v>
      </c>
      <c r="Z34" s="52">
        <v>9</v>
      </c>
      <c r="AA34" s="52">
        <v>8</v>
      </c>
      <c r="AB34" s="53">
        <v>0</v>
      </c>
      <c r="AC34" s="53">
        <v>54</v>
      </c>
      <c r="AD34" s="53">
        <v>54</v>
      </c>
      <c r="AE34" s="53">
        <v>0</v>
      </c>
    </row>
    <row r="35" spans="1:31" s="41" customFormat="1" ht="52.5" customHeight="1">
      <c r="A35" s="42">
        <v>28</v>
      </c>
      <c r="B35" s="43" t="s">
        <v>112</v>
      </c>
      <c r="C35" s="44">
        <v>2</v>
      </c>
      <c r="D35" s="45">
        <v>2</v>
      </c>
      <c r="E35" s="46">
        <v>25</v>
      </c>
      <c r="F35" s="45">
        <v>17</v>
      </c>
      <c r="G35" s="45">
        <v>0</v>
      </c>
      <c r="H35" s="47">
        <v>20</v>
      </c>
      <c r="I35" s="47">
        <v>4</v>
      </c>
      <c r="J35" s="47">
        <v>4</v>
      </c>
      <c r="K35" s="48">
        <v>0</v>
      </c>
      <c r="L35" s="48">
        <v>0</v>
      </c>
      <c r="M35" s="48">
        <v>0</v>
      </c>
      <c r="N35" s="47">
        <v>2</v>
      </c>
      <c r="O35" s="47">
        <v>0</v>
      </c>
      <c r="P35" s="49">
        <v>0</v>
      </c>
      <c r="Q35" s="49">
        <v>0</v>
      </c>
      <c r="R35" s="46">
        <v>1</v>
      </c>
      <c r="S35" s="50">
        <v>0</v>
      </c>
      <c r="T35" s="50">
        <v>0</v>
      </c>
      <c r="U35" s="86">
        <f>C35+H35</f>
        <v>22</v>
      </c>
      <c r="V35" s="46">
        <f>D35+E35+J35+P35+Q35+R35</f>
        <v>32</v>
      </c>
      <c r="W35" s="86">
        <f>SUM(F35,N35,P35,S35)</f>
        <v>19</v>
      </c>
      <c r="X35" s="46">
        <f>SUM(G35,O35,Q35,T35)</f>
        <v>0</v>
      </c>
      <c r="Y35" s="52">
        <v>19</v>
      </c>
      <c r="Z35" s="52">
        <v>0</v>
      </c>
      <c r="AA35" s="52">
        <v>0</v>
      </c>
      <c r="AB35" s="53">
        <v>0</v>
      </c>
      <c r="AC35" s="53">
        <v>11</v>
      </c>
      <c r="AD35" s="53">
        <v>28</v>
      </c>
      <c r="AE35" s="53">
        <v>0</v>
      </c>
    </row>
    <row r="36" spans="1:31" s="41" customFormat="1" ht="53.25" customHeight="1">
      <c r="A36" s="42">
        <v>29</v>
      </c>
      <c r="B36" s="43" t="s">
        <v>113</v>
      </c>
      <c r="C36" s="44">
        <v>1</v>
      </c>
      <c r="D36" s="45">
        <v>2</v>
      </c>
      <c r="E36" s="46">
        <v>23</v>
      </c>
      <c r="F36" s="45">
        <v>17</v>
      </c>
      <c r="G36" s="45">
        <v>0</v>
      </c>
      <c r="H36" s="47">
        <v>33</v>
      </c>
      <c r="I36" s="47">
        <v>33</v>
      </c>
      <c r="J36" s="47">
        <v>81</v>
      </c>
      <c r="K36" s="48">
        <v>1</v>
      </c>
      <c r="L36" s="48">
        <v>1</v>
      </c>
      <c r="M36" s="48">
        <v>0</v>
      </c>
      <c r="N36" s="47">
        <v>58</v>
      </c>
      <c r="O36" s="47">
        <v>0</v>
      </c>
      <c r="P36" s="49">
        <v>15</v>
      </c>
      <c r="Q36" s="49">
        <v>0</v>
      </c>
      <c r="R36" s="46">
        <v>1</v>
      </c>
      <c r="S36" s="50">
        <v>0</v>
      </c>
      <c r="T36" s="50">
        <v>0</v>
      </c>
      <c r="U36" s="51">
        <v>33</v>
      </c>
      <c r="V36" s="46">
        <v>99</v>
      </c>
      <c r="W36" s="51">
        <v>58</v>
      </c>
      <c r="X36" s="46">
        <f t="shared" si="7"/>
        <v>0</v>
      </c>
      <c r="Y36" s="52">
        <v>58</v>
      </c>
      <c r="Z36" s="52">
        <v>0</v>
      </c>
      <c r="AA36" s="52">
        <v>5</v>
      </c>
      <c r="AB36" s="53">
        <v>4</v>
      </c>
      <c r="AC36" s="53">
        <v>27</v>
      </c>
      <c r="AD36" s="53">
        <v>27</v>
      </c>
      <c r="AE36" s="53">
        <v>1</v>
      </c>
    </row>
    <row r="37" spans="1:31" s="41" customFormat="1" ht="38.25" customHeight="1">
      <c r="A37" s="42">
        <v>30</v>
      </c>
      <c r="B37" s="43" t="s">
        <v>114</v>
      </c>
      <c r="C37" s="44"/>
      <c r="D37" s="45"/>
      <c r="E37" s="46"/>
      <c r="F37" s="45"/>
      <c r="G37" s="45"/>
      <c r="H37" s="47"/>
      <c r="I37" s="47"/>
      <c r="J37" s="47"/>
      <c r="K37" s="48"/>
      <c r="L37" s="48"/>
      <c r="M37" s="48"/>
      <c r="N37" s="47"/>
      <c r="O37" s="47"/>
      <c r="P37" s="49"/>
      <c r="Q37" s="49"/>
      <c r="R37" s="46"/>
      <c r="S37" s="50"/>
      <c r="T37" s="50"/>
      <c r="U37" s="51">
        <f t="shared" si="4"/>
        <v>0</v>
      </c>
      <c r="V37" s="46">
        <f t="shared" si="5"/>
        <v>0</v>
      </c>
      <c r="W37" s="51">
        <f t="shared" si="6"/>
        <v>0</v>
      </c>
      <c r="X37" s="46">
        <f t="shared" si="7"/>
        <v>0</v>
      </c>
      <c r="Y37" s="52"/>
      <c r="Z37" s="52"/>
      <c r="AA37" s="52"/>
      <c r="AB37" s="53"/>
      <c r="AC37" s="53"/>
      <c r="AD37" s="53"/>
      <c r="AE37" s="53"/>
    </row>
    <row r="38" spans="1:31" s="41" customFormat="1" ht="52.5" customHeight="1">
      <c r="A38" s="42">
        <v>31</v>
      </c>
      <c r="B38" s="43" t="s">
        <v>115</v>
      </c>
      <c r="C38" s="44">
        <v>1</v>
      </c>
      <c r="D38" s="45">
        <v>1</v>
      </c>
      <c r="E38" s="46">
        <v>10</v>
      </c>
      <c r="F38" s="45">
        <v>0</v>
      </c>
      <c r="G38" s="45">
        <v>0</v>
      </c>
      <c r="H38" s="47">
        <v>18</v>
      </c>
      <c r="I38" s="47">
        <v>18</v>
      </c>
      <c r="J38" s="47">
        <v>86</v>
      </c>
      <c r="K38" s="48">
        <v>5</v>
      </c>
      <c r="L38" s="48">
        <v>0</v>
      </c>
      <c r="M38" s="48">
        <v>0</v>
      </c>
      <c r="N38" s="47">
        <v>57</v>
      </c>
      <c r="O38" s="47">
        <v>0</v>
      </c>
      <c r="P38" s="49">
        <v>0</v>
      </c>
      <c r="Q38" s="49">
        <v>0</v>
      </c>
      <c r="R38" s="46">
        <v>2</v>
      </c>
      <c r="S38" s="50">
        <v>0</v>
      </c>
      <c r="T38" s="50">
        <v>0</v>
      </c>
      <c r="U38" s="51">
        <f t="shared" si="4"/>
        <v>19</v>
      </c>
      <c r="V38" s="46">
        <f t="shared" si="5"/>
        <v>99</v>
      </c>
      <c r="W38" s="51">
        <f t="shared" si="6"/>
        <v>57</v>
      </c>
      <c r="X38" s="46">
        <f t="shared" si="7"/>
        <v>0</v>
      </c>
      <c r="Y38" s="52">
        <v>5</v>
      </c>
      <c r="Z38" s="52">
        <v>0</v>
      </c>
      <c r="AA38" s="52">
        <v>0</v>
      </c>
      <c r="AB38" s="53">
        <v>3</v>
      </c>
      <c r="AC38" s="53">
        <v>30</v>
      </c>
      <c r="AD38" s="53">
        <v>27</v>
      </c>
      <c r="AE38" s="53">
        <v>2</v>
      </c>
    </row>
    <row r="39" spans="1:31" s="41" customFormat="1" ht="53.25" customHeight="1">
      <c r="A39" s="42">
        <v>32</v>
      </c>
      <c r="B39" s="43" t="s">
        <v>116</v>
      </c>
      <c r="C39" s="44">
        <v>2</v>
      </c>
      <c r="D39" s="45">
        <v>32</v>
      </c>
      <c r="E39" s="46"/>
      <c r="F39" s="45">
        <v>7</v>
      </c>
      <c r="G39" s="45">
        <v>0</v>
      </c>
      <c r="H39" s="47">
        <v>25</v>
      </c>
      <c r="I39" s="47">
        <v>25</v>
      </c>
      <c r="J39" s="47">
        <v>90</v>
      </c>
      <c r="K39" s="48">
        <v>0</v>
      </c>
      <c r="L39" s="48">
        <v>1</v>
      </c>
      <c r="M39" s="48">
        <v>1</v>
      </c>
      <c r="N39" s="47">
        <v>65</v>
      </c>
      <c r="O39" s="47">
        <v>0</v>
      </c>
      <c r="P39" s="49">
        <v>0</v>
      </c>
      <c r="Q39" s="49">
        <v>0</v>
      </c>
      <c r="R39" s="46">
        <v>1</v>
      </c>
      <c r="S39" s="50">
        <v>0</v>
      </c>
      <c r="T39" s="50">
        <v>0</v>
      </c>
      <c r="U39" s="51">
        <f t="shared" si="4"/>
        <v>27</v>
      </c>
      <c r="V39" s="46">
        <f t="shared" si="5"/>
        <v>123</v>
      </c>
      <c r="W39" s="51">
        <f t="shared" si="6"/>
        <v>72</v>
      </c>
      <c r="X39" s="46">
        <f t="shared" si="7"/>
        <v>0</v>
      </c>
      <c r="Y39" s="52">
        <v>38</v>
      </c>
      <c r="Z39" s="52">
        <v>0</v>
      </c>
      <c r="AA39" s="52">
        <v>0</v>
      </c>
      <c r="AB39" s="53">
        <v>0</v>
      </c>
      <c r="AC39" s="53">
        <v>83</v>
      </c>
      <c r="AD39" s="53">
        <v>83</v>
      </c>
      <c r="AE39" s="53">
        <v>1</v>
      </c>
    </row>
    <row r="40" spans="1:31" ht="53.25" customHeight="1">
      <c r="A40" s="42">
        <v>33</v>
      </c>
      <c r="B40" s="43" t="s">
        <v>117</v>
      </c>
      <c r="C40" s="44">
        <v>1</v>
      </c>
      <c r="D40" s="45">
        <v>1</v>
      </c>
      <c r="E40" s="46">
        <v>10</v>
      </c>
      <c r="F40" s="45">
        <v>0</v>
      </c>
      <c r="G40" s="45">
        <v>0</v>
      </c>
      <c r="H40" s="47">
        <v>25</v>
      </c>
      <c r="I40" s="47">
        <v>24</v>
      </c>
      <c r="J40" s="47">
        <v>54</v>
      </c>
      <c r="K40" s="48">
        <v>1</v>
      </c>
      <c r="L40" s="48">
        <v>2</v>
      </c>
      <c r="M40" s="48">
        <v>1</v>
      </c>
      <c r="N40" s="47">
        <v>37</v>
      </c>
      <c r="O40" s="47">
        <v>0</v>
      </c>
      <c r="P40" s="49">
        <v>2</v>
      </c>
      <c r="Q40" s="49">
        <v>0</v>
      </c>
      <c r="R40" s="46">
        <v>0</v>
      </c>
      <c r="S40" s="50">
        <v>0</v>
      </c>
      <c r="T40" s="50">
        <v>0</v>
      </c>
      <c r="U40" s="51">
        <v>25</v>
      </c>
      <c r="V40" s="46">
        <f t="shared" si="5"/>
        <v>67</v>
      </c>
      <c r="W40" s="51">
        <f t="shared" si="6"/>
        <v>39</v>
      </c>
      <c r="X40" s="46">
        <f t="shared" si="7"/>
        <v>0</v>
      </c>
      <c r="Y40" s="49">
        <v>53</v>
      </c>
      <c r="Z40" s="49">
        <v>0</v>
      </c>
      <c r="AA40" s="49">
        <v>1</v>
      </c>
      <c r="AB40" s="46">
        <v>0</v>
      </c>
      <c r="AC40" s="46">
        <v>33</v>
      </c>
      <c r="AD40" s="46">
        <v>33</v>
      </c>
      <c r="AE40" s="46">
        <v>0</v>
      </c>
    </row>
    <row r="41" spans="1:31" ht="55.5" customHeight="1">
      <c r="A41" s="42">
        <v>34</v>
      </c>
      <c r="B41" s="43" t="s">
        <v>118</v>
      </c>
      <c r="C41" s="44">
        <v>1</v>
      </c>
      <c r="D41" s="45">
        <v>1</v>
      </c>
      <c r="E41" s="46">
        <v>9</v>
      </c>
      <c r="F41" s="45">
        <v>0</v>
      </c>
      <c r="G41" s="45">
        <v>0</v>
      </c>
      <c r="H41" s="47">
        <v>10</v>
      </c>
      <c r="I41" s="47">
        <v>9</v>
      </c>
      <c r="J41" s="47">
        <v>10</v>
      </c>
      <c r="K41" s="48">
        <v>0</v>
      </c>
      <c r="L41" s="48">
        <v>0</v>
      </c>
      <c r="M41" s="48">
        <v>0</v>
      </c>
      <c r="N41" s="47">
        <v>0</v>
      </c>
      <c r="O41" s="47">
        <v>0</v>
      </c>
      <c r="P41" s="49">
        <v>0</v>
      </c>
      <c r="Q41" s="49">
        <v>0</v>
      </c>
      <c r="R41" s="46">
        <v>0</v>
      </c>
      <c r="S41" s="50">
        <v>0</v>
      </c>
      <c r="T41" s="50">
        <v>0</v>
      </c>
      <c r="U41" s="51">
        <f t="shared" si="4"/>
        <v>11</v>
      </c>
      <c r="V41" s="46">
        <f t="shared" si="5"/>
        <v>20</v>
      </c>
      <c r="W41" s="51">
        <f t="shared" si="6"/>
        <v>0</v>
      </c>
      <c r="X41" s="46">
        <f t="shared" si="7"/>
        <v>0</v>
      </c>
      <c r="Y41" s="49">
        <v>0</v>
      </c>
      <c r="Z41" s="49">
        <v>0</v>
      </c>
      <c r="AA41" s="49">
        <v>0</v>
      </c>
      <c r="AB41" s="46">
        <v>1</v>
      </c>
      <c r="AC41" s="46">
        <v>20</v>
      </c>
      <c r="AD41" s="46">
        <v>20</v>
      </c>
      <c r="AE41" s="46">
        <v>0</v>
      </c>
    </row>
    <row r="42" spans="1:31" ht="57" customHeight="1">
      <c r="A42" s="42">
        <v>35</v>
      </c>
      <c r="B42" s="43" t="s">
        <v>119</v>
      </c>
      <c r="C42" s="44">
        <v>3</v>
      </c>
      <c r="D42" s="45">
        <v>3</v>
      </c>
      <c r="E42" s="46">
        <v>58</v>
      </c>
      <c r="F42" s="45">
        <v>32</v>
      </c>
      <c r="G42" s="45">
        <v>0</v>
      </c>
      <c r="H42" s="47">
        <v>32</v>
      </c>
      <c r="I42" s="47">
        <v>32</v>
      </c>
      <c r="J42" s="47">
        <v>154</v>
      </c>
      <c r="K42" s="48">
        <v>1</v>
      </c>
      <c r="L42" s="48">
        <v>1</v>
      </c>
      <c r="M42" s="48">
        <v>0</v>
      </c>
      <c r="N42" s="47">
        <v>96</v>
      </c>
      <c r="O42" s="47">
        <v>0</v>
      </c>
      <c r="P42" s="49">
        <v>0</v>
      </c>
      <c r="Q42" s="49">
        <v>0</v>
      </c>
      <c r="R42" s="46">
        <v>0</v>
      </c>
      <c r="S42" s="50">
        <v>0</v>
      </c>
      <c r="T42" s="50">
        <v>0</v>
      </c>
      <c r="U42" s="51">
        <f t="shared" si="4"/>
        <v>35</v>
      </c>
      <c r="V42" s="46">
        <f t="shared" si="5"/>
        <v>215</v>
      </c>
      <c r="W42" s="51">
        <f t="shared" si="6"/>
        <v>128</v>
      </c>
      <c r="X42" s="46">
        <f t="shared" si="7"/>
        <v>0</v>
      </c>
      <c r="Y42" s="49">
        <v>32</v>
      </c>
      <c r="Z42" s="49">
        <v>2</v>
      </c>
      <c r="AA42" s="49">
        <v>0</v>
      </c>
      <c r="AB42" s="46">
        <v>0</v>
      </c>
      <c r="AC42" s="46">
        <v>187</v>
      </c>
      <c r="AD42" s="46">
        <v>215</v>
      </c>
      <c r="AE42" s="46">
        <v>0</v>
      </c>
    </row>
    <row r="43" spans="1:31" ht="60" customHeight="1">
      <c r="A43" s="42">
        <v>36</v>
      </c>
      <c r="B43" s="43" t="s">
        <v>120</v>
      </c>
      <c r="C43" s="44">
        <v>5</v>
      </c>
      <c r="D43" s="45">
        <v>5</v>
      </c>
      <c r="E43" s="46">
        <v>65</v>
      </c>
      <c r="F43" s="45">
        <v>0</v>
      </c>
      <c r="G43" s="45">
        <v>0</v>
      </c>
      <c r="H43" s="47">
        <v>20</v>
      </c>
      <c r="I43" s="47">
        <v>20</v>
      </c>
      <c r="J43" s="47">
        <v>251</v>
      </c>
      <c r="K43" s="48">
        <v>0</v>
      </c>
      <c r="L43" s="48">
        <v>0</v>
      </c>
      <c r="M43" s="48">
        <v>0</v>
      </c>
      <c r="N43" s="47">
        <v>220</v>
      </c>
      <c r="O43" s="47">
        <v>13</v>
      </c>
      <c r="P43" s="49">
        <v>1</v>
      </c>
      <c r="Q43" s="49">
        <v>0</v>
      </c>
      <c r="R43" s="46">
        <v>9</v>
      </c>
      <c r="S43" s="50">
        <v>0</v>
      </c>
      <c r="T43" s="50">
        <v>0</v>
      </c>
      <c r="U43" s="51">
        <f t="shared" si="4"/>
        <v>25</v>
      </c>
      <c r="V43" s="46">
        <f t="shared" si="5"/>
        <v>331</v>
      </c>
      <c r="W43" s="51">
        <f t="shared" si="6"/>
        <v>221</v>
      </c>
      <c r="X43" s="46">
        <f t="shared" si="7"/>
        <v>13</v>
      </c>
      <c r="Y43" s="49">
        <v>331</v>
      </c>
      <c r="Z43" s="49">
        <v>0</v>
      </c>
      <c r="AA43" s="49">
        <v>0</v>
      </c>
      <c r="AB43" s="46">
        <v>92</v>
      </c>
      <c r="AC43" s="46">
        <v>331</v>
      </c>
      <c r="AD43" s="46">
        <v>331</v>
      </c>
      <c r="AE43" s="46">
        <v>9</v>
      </c>
    </row>
    <row r="44" spans="1:31" ht="24.75" customHeight="1">
      <c r="A44" s="37"/>
      <c r="B44" s="87" t="s">
        <v>121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48" customHeight="1">
      <c r="A45" s="88">
        <v>37</v>
      </c>
      <c r="B45" s="89" t="s">
        <v>122</v>
      </c>
      <c r="C45" s="45"/>
      <c r="D45" s="45"/>
      <c r="E45" s="46"/>
      <c r="F45" s="45"/>
      <c r="G45" s="45"/>
      <c r="H45" s="47"/>
      <c r="I45" s="47"/>
      <c r="J45" s="47"/>
      <c r="K45" s="48"/>
      <c r="L45" s="48"/>
      <c r="M45" s="48"/>
      <c r="N45" s="47"/>
      <c r="O45" s="47"/>
      <c r="P45" s="49"/>
      <c r="Q45" s="49"/>
      <c r="R45" s="46"/>
      <c r="S45" s="50"/>
      <c r="T45" s="50"/>
      <c r="U45" s="46">
        <f t="shared" si="4"/>
        <v>0</v>
      </c>
      <c r="V45" s="46">
        <f t="shared" si="5"/>
        <v>0</v>
      </c>
      <c r="W45" s="46">
        <f t="shared" si="6"/>
        <v>0</v>
      </c>
      <c r="X45" s="46">
        <f t="shared" si="6"/>
        <v>0</v>
      </c>
      <c r="Y45" s="49"/>
      <c r="Z45" s="49"/>
      <c r="AA45" s="49"/>
      <c r="AB45" s="46"/>
      <c r="AC45" s="46"/>
      <c r="AD45" s="46"/>
      <c r="AE45" s="46"/>
    </row>
    <row r="46" spans="1:31" ht="24.75" customHeight="1">
      <c r="A46" s="37"/>
      <c r="B46" s="90" t="s">
        <v>123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15">
      <c r="A47" s="88"/>
      <c r="B47" s="89"/>
      <c r="C47" s="45"/>
      <c r="D47" s="45"/>
      <c r="E47" s="45"/>
      <c r="F47" s="45"/>
      <c r="G47" s="45"/>
      <c r="H47" s="47"/>
      <c r="I47" s="47"/>
      <c r="J47" s="47"/>
      <c r="K47" s="48"/>
      <c r="L47" s="48"/>
      <c r="M47" s="48"/>
      <c r="N47" s="47"/>
      <c r="O47" s="47"/>
      <c r="P47" s="49"/>
      <c r="Q47" s="49"/>
      <c r="R47" s="50"/>
      <c r="S47" s="50"/>
      <c r="T47" s="50"/>
      <c r="U47" s="51">
        <f t="shared" ref="U47:U54" si="8">C47+I47</f>
        <v>0</v>
      </c>
      <c r="V47" s="51">
        <f t="shared" si="5"/>
        <v>0</v>
      </c>
      <c r="W47" s="51">
        <f t="shared" si="6"/>
        <v>0</v>
      </c>
      <c r="X47" s="51">
        <f t="shared" si="6"/>
        <v>0</v>
      </c>
      <c r="Y47" s="49"/>
      <c r="Z47" s="49"/>
      <c r="AA47" s="49"/>
      <c r="AB47" s="49"/>
      <c r="AC47" s="49"/>
      <c r="AD47" s="49"/>
      <c r="AE47" s="49"/>
    </row>
    <row r="48" spans="1:31" ht="15">
      <c r="A48" s="88"/>
      <c r="B48" s="89"/>
      <c r="C48" s="45"/>
      <c r="D48" s="45"/>
      <c r="E48" s="45"/>
      <c r="F48" s="45"/>
      <c r="G48" s="45"/>
      <c r="H48" s="47"/>
      <c r="I48" s="47"/>
      <c r="J48" s="47"/>
      <c r="K48" s="48"/>
      <c r="L48" s="48"/>
      <c r="M48" s="48"/>
      <c r="N48" s="47"/>
      <c r="O48" s="47"/>
      <c r="P48" s="49"/>
      <c r="Q48" s="49"/>
      <c r="R48" s="50"/>
      <c r="S48" s="50"/>
      <c r="T48" s="50"/>
      <c r="U48" s="51">
        <f t="shared" si="8"/>
        <v>0</v>
      </c>
      <c r="V48" s="51">
        <f t="shared" si="5"/>
        <v>0</v>
      </c>
      <c r="W48" s="51">
        <f t="shared" si="6"/>
        <v>0</v>
      </c>
      <c r="X48" s="51">
        <f t="shared" si="6"/>
        <v>0</v>
      </c>
      <c r="Y48" s="49"/>
      <c r="Z48" s="49"/>
      <c r="AA48" s="49"/>
      <c r="AB48" s="49"/>
      <c r="AC48" s="49"/>
      <c r="AD48" s="49"/>
      <c r="AE48" s="49"/>
    </row>
    <row r="49" spans="1:31" ht="15">
      <c r="A49" s="88"/>
      <c r="B49" s="89"/>
      <c r="C49" s="45"/>
      <c r="D49" s="45"/>
      <c r="E49" s="45"/>
      <c r="F49" s="45"/>
      <c r="G49" s="45"/>
      <c r="H49" s="47"/>
      <c r="I49" s="47"/>
      <c r="J49" s="47"/>
      <c r="K49" s="48"/>
      <c r="L49" s="48"/>
      <c r="M49" s="48"/>
      <c r="N49" s="47"/>
      <c r="O49" s="47"/>
      <c r="P49" s="49"/>
      <c r="Q49" s="49"/>
      <c r="R49" s="50"/>
      <c r="S49" s="50"/>
      <c r="T49" s="50"/>
      <c r="U49" s="51">
        <f t="shared" si="8"/>
        <v>0</v>
      </c>
      <c r="V49" s="51">
        <f t="shared" si="5"/>
        <v>0</v>
      </c>
      <c r="W49" s="51">
        <f t="shared" si="6"/>
        <v>0</v>
      </c>
      <c r="X49" s="51">
        <f t="shared" si="6"/>
        <v>0</v>
      </c>
      <c r="Y49" s="49"/>
      <c r="Z49" s="49"/>
      <c r="AA49" s="49"/>
      <c r="AB49" s="49"/>
      <c r="AC49" s="49"/>
      <c r="AD49" s="49"/>
      <c r="AE49" s="49"/>
    </row>
    <row r="50" spans="1:31" ht="36.75" customHeight="1">
      <c r="A50" s="91"/>
      <c r="B50" s="92" t="s">
        <v>124</v>
      </c>
      <c r="C50" s="93">
        <f t="shared" ref="C50:AE50" si="9">SUM(C8:C43,C45:C45,C47:C49)</f>
        <v>55</v>
      </c>
      <c r="D50" s="93">
        <f t="shared" si="9"/>
        <v>85</v>
      </c>
      <c r="E50" s="93">
        <f t="shared" si="9"/>
        <v>691</v>
      </c>
      <c r="F50" s="93">
        <f t="shared" si="9"/>
        <v>218</v>
      </c>
      <c r="G50" s="93">
        <f t="shared" si="9"/>
        <v>0</v>
      </c>
      <c r="H50" s="93">
        <f t="shared" si="9"/>
        <v>928</v>
      </c>
      <c r="I50" s="93">
        <f t="shared" si="9"/>
        <v>870</v>
      </c>
      <c r="J50" s="93">
        <f t="shared" si="9"/>
        <v>2610</v>
      </c>
      <c r="K50" s="93">
        <f t="shared" si="9"/>
        <v>33</v>
      </c>
      <c r="L50" s="93">
        <f t="shared" si="9"/>
        <v>15</v>
      </c>
      <c r="M50" s="93">
        <f t="shared" si="9"/>
        <v>10</v>
      </c>
      <c r="N50" s="93">
        <f t="shared" si="9"/>
        <v>1845</v>
      </c>
      <c r="O50" s="93">
        <f t="shared" si="9"/>
        <v>13</v>
      </c>
      <c r="P50" s="93">
        <f t="shared" si="9"/>
        <v>274</v>
      </c>
      <c r="Q50" s="93">
        <f t="shared" si="9"/>
        <v>45</v>
      </c>
      <c r="R50" s="93">
        <f t="shared" si="9"/>
        <v>35</v>
      </c>
      <c r="S50" s="93">
        <f t="shared" si="9"/>
        <v>4</v>
      </c>
      <c r="T50" s="93">
        <f t="shared" si="9"/>
        <v>0</v>
      </c>
      <c r="U50" s="93">
        <f t="shared" si="9"/>
        <v>978</v>
      </c>
      <c r="V50" s="93">
        <f t="shared" si="9"/>
        <v>3706</v>
      </c>
      <c r="W50" s="93">
        <f t="shared" si="9"/>
        <v>2300</v>
      </c>
      <c r="X50" s="93">
        <f t="shared" si="9"/>
        <v>58</v>
      </c>
      <c r="Y50" s="93">
        <f t="shared" si="9"/>
        <v>1570</v>
      </c>
      <c r="Z50" s="93">
        <f t="shared" si="9"/>
        <v>91</v>
      </c>
      <c r="AA50" s="93">
        <f t="shared" si="9"/>
        <v>100</v>
      </c>
      <c r="AB50" s="93">
        <f t="shared" si="9"/>
        <v>268</v>
      </c>
      <c r="AC50" s="93">
        <f t="shared" si="9"/>
        <v>2321</v>
      </c>
      <c r="AD50" s="93">
        <f t="shared" si="9"/>
        <v>2468</v>
      </c>
      <c r="AE50" s="93">
        <f t="shared" si="9"/>
        <v>34</v>
      </c>
    </row>
    <row r="51" spans="1:31" ht="35.25" customHeight="1">
      <c r="A51" s="94"/>
      <c r="B51" s="90" t="s">
        <v>125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15">
      <c r="A52" s="95"/>
      <c r="B52" s="89"/>
      <c r="C52" s="45"/>
      <c r="D52" s="45"/>
      <c r="E52" s="45"/>
      <c r="F52" s="45"/>
      <c r="G52" s="45"/>
      <c r="H52" s="47"/>
      <c r="I52" s="47"/>
      <c r="J52" s="47"/>
      <c r="K52" s="48"/>
      <c r="L52" s="48"/>
      <c r="M52" s="48"/>
      <c r="N52" s="47"/>
      <c r="O52" s="47"/>
      <c r="P52" s="49"/>
      <c r="Q52" s="49"/>
      <c r="R52" s="50"/>
      <c r="S52" s="50"/>
      <c r="T52" s="50"/>
      <c r="U52" s="51">
        <f t="shared" si="8"/>
        <v>0</v>
      </c>
      <c r="V52" s="51">
        <f t="shared" si="5"/>
        <v>0</v>
      </c>
      <c r="W52" s="51">
        <f t="shared" si="6"/>
        <v>0</v>
      </c>
      <c r="X52" s="51">
        <f t="shared" si="6"/>
        <v>0</v>
      </c>
      <c r="Y52" s="49"/>
      <c r="Z52" s="49"/>
      <c r="AA52" s="49"/>
      <c r="AB52" s="49"/>
      <c r="AC52" s="49"/>
      <c r="AD52" s="49"/>
      <c r="AE52" s="49"/>
    </row>
    <row r="53" spans="1:31" ht="15">
      <c r="A53" s="88"/>
      <c r="B53" s="89"/>
      <c r="C53" s="45"/>
      <c r="D53" s="45"/>
      <c r="E53" s="45"/>
      <c r="F53" s="45"/>
      <c r="G53" s="45"/>
      <c r="H53" s="47"/>
      <c r="I53" s="47"/>
      <c r="J53" s="47"/>
      <c r="K53" s="48"/>
      <c r="L53" s="48"/>
      <c r="M53" s="48"/>
      <c r="N53" s="47"/>
      <c r="O53" s="47"/>
      <c r="P53" s="49"/>
      <c r="Q53" s="49"/>
      <c r="R53" s="50"/>
      <c r="S53" s="50"/>
      <c r="T53" s="50"/>
      <c r="U53" s="51">
        <f t="shared" si="8"/>
        <v>0</v>
      </c>
      <c r="V53" s="51">
        <f t="shared" si="5"/>
        <v>0</v>
      </c>
      <c r="W53" s="51">
        <f t="shared" si="6"/>
        <v>0</v>
      </c>
      <c r="X53" s="51">
        <f t="shared" si="6"/>
        <v>0</v>
      </c>
      <c r="Y53" s="49"/>
      <c r="Z53" s="49"/>
      <c r="AA53" s="49"/>
      <c r="AB53" s="49"/>
      <c r="AC53" s="49"/>
      <c r="AD53" s="49"/>
      <c r="AE53" s="49"/>
    </row>
    <row r="54" spans="1:31" ht="15">
      <c r="A54" s="88"/>
      <c r="B54" s="89"/>
      <c r="C54" s="45"/>
      <c r="D54" s="45"/>
      <c r="E54" s="45"/>
      <c r="F54" s="45"/>
      <c r="G54" s="45"/>
      <c r="H54" s="47"/>
      <c r="I54" s="47"/>
      <c r="J54" s="47"/>
      <c r="K54" s="48"/>
      <c r="L54" s="48"/>
      <c r="M54" s="48"/>
      <c r="N54" s="47"/>
      <c r="O54" s="47"/>
      <c r="P54" s="49"/>
      <c r="Q54" s="49"/>
      <c r="R54" s="50"/>
      <c r="S54" s="50"/>
      <c r="T54" s="50"/>
      <c r="U54" s="51">
        <f t="shared" si="8"/>
        <v>0</v>
      </c>
      <c r="V54" s="51">
        <f t="shared" si="5"/>
        <v>0</v>
      </c>
      <c r="W54" s="51">
        <f t="shared" si="6"/>
        <v>0</v>
      </c>
      <c r="X54" s="51">
        <f t="shared" si="6"/>
        <v>0</v>
      </c>
      <c r="Y54" s="49"/>
      <c r="Z54" s="49"/>
      <c r="AA54" s="49"/>
      <c r="AB54" s="49"/>
      <c r="AC54" s="49"/>
      <c r="AD54" s="49"/>
      <c r="AE54" s="49"/>
    </row>
    <row r="55" spans="1:31" ht="57" customHeight="1">
      <c r="A55" s="96"/>
      <c r="B55" s="92" t="s">
        <v>126</v>
      </c>
      <c r="C55" s="93">
        <f>SUM(C52:C54)</f>
        <v>0</v>
      </c>
      <c r="D55" s="93">
        <f t="shared" ref="D55:AE55" si="10">SUM(D52:D54)</f>
        <v>0</v>
      </c>
      <c r="E55" s="93">
        <f>SUM(E52:E54)</f>
        <v>0</v>
      </c>
      <c r="F55" s="93">
        <f t="shared" ref="F55:G55" si="11">SUM(F52:F54)</f>
        <v>0</v>
      </c>
      <c r="G55" s="93">
        <f t="shared" si="11"/>
        <v>0</v>
      </c>
      <c r="H55" s="93">
        <f t="shared" si="10"/>
        <v>0</v>
      </c>
      <c r="I55" s="93">
        <f t="shared" si="10"/>
        <v>0</v>
      </c>
      <c r="J55" s="93">
        <f t="shared" si="10"/>
        <v>0</v>
      </c>
      <c r="K55" s="93">
        <f t="shared" si="10"/>
        <v>0</v>
      </c>
      <c r="L55" s="93">
        <f t="shared" si="10"/>
        <v>0</v>
      </c>
      <c r="M55" s="93">
        <f t="shared" si="10"/>
        <v>0</v>
      </c>
      <c r="N55" s="93">
        <f t="shared" ref="N55:O55" si="12">SUM(N52:N54)</f>
        <v>0</v>
      </c>
      <c r="O55" s="93">
        <f t="shared" si="12"/>
        <v>0</v>
      </c>
      <c r="P55" s="93">
        <f t="shared" si="10"/>
        <v>0</v>
      </c>
      <c r="Q55" s="93">
        <f>SUM(Q52:Q54)</f>
        <v>0</v>
      </c>
      <c r="R55" s="93">
        <f>SUM(R52:R54)</f>
        <v>0</v>
      </c>
      <c r="S55" s="93">
        <f t="shared" ref="S55:U55" si="13">SUM(S52:S54)</f>
        <v>0</v>
      </c>
      <c r="T55" s="93">
        <f t="shared" si="13"/>
        <v>0</v>
      </c>
      <c r="U55" s="93">
        <f t="shared" si="13"/>
        <v>0</v>
      </c>
      <c r="V55" s="93">
        <f t="shared" si="10"/>
        <v>0</v>
      </c>
      <c r="W55" s="93">
        <f t="shared" si="6"/>
        <v>0</v>
      </c>
      <c r="X55" s="93">
        <f t="shared" si="6"/>
        <v>0</v>
      </c>
      <c r="Y55" s="93">
        <f t="shared" si="10"/>
        <v>0</v>
      </c>
      <c r="Z55" s="93">
        <f t="shared" si="10"/>
        <v>0</v>
      </c>
      <c r="AA55" s="93">
        <f t="shared" si="10"/>
        <v>0</v>
      </c>
      <c r="AB55" s="93">
        <f t="shared" si="10"/>
        <v>0</v>
      </c>
      <c r="AC55" s="93">
        <f t="shared" si="10"/>
        <v>0</v>
      </c>
      <c r="AD55" s="93">
        <f>SUM(AD52:AD54)</f>
        <v>0</v>
      </c>
      <c r="AE55" s="93">
        <f t="shared" si="10"/>
        <v>0</v>
      </c>
    </row>
    <row r="56" spans="1:31" ht="15">
      <c r="A56" s="97"/>
      <c r="B56" s="98" t="s">
        <v>127</v>
      </c>
      <c r="C56" s="93">
        <f>SUM(C50,C55)</f>
        <v>55</v>
      </c>
      <c r="D56" s="93">
        <f t="shared" ref="D56:AB56" si="14">SUM(D50,D55)</f>
        <v>85</v>
      </c>
      <c r="E56" s="93">
        <f>SUM(E50,E55)</f>
        <v>691</v>
      </c>
      <c r="F56" s="93">
        <f t="shared" ref="F56:G56" si="15">SUM(F50,F55)</f>
        <v>218</v>
      </c>
      <c r="G56" s="93">
        <f t="shared" si="15"/>
        <v>0</v>
      </c>
      <c r="H56" s="93">
        <f t="shared" si="14"/>
        <v>928</v>
      </c>
      <c r="I56" s="93">
        <f t="shared" si="14"/>
        <v>870</v>
      </c>
      <c r="J56" s="93">
        <f t="shared" si="14"/>
        <v>2610</v>
      </c>
      <c r="K56" s="93">
        <f t="shared" si="14"/>
        <v>33</v>
      </c>
      <c r="L56" s="93">
        <f t="shared" si="14"/>
        <v>15</v>
      </c>
      <c r="M56" s="93">
        <f t="shared" si="14"/>
        <v>10</v>
      </c>
      <c r="N56" s="93">
        <f t="shared" ref="N56:O56" si="16">SUM(N50,N55)</f>
        <v>1845</v>
      </c>
      <c r="O56" s="93">
        <f t="shared" si="16"/>
        <v>13</v>
      </c>
      <c r="P56" s="93">
        <f t="shared" si="14"/>
        <v>274</v>
      </c>
      <c r="Q56" s="93">
        <f>SUM(Q50,Q55)</f>
        <v>45</v>
      </c>
      <c r="R56" s="93">
        <f>SUM(R50,R55)</f>
        <v>35</v>
      </c>
      <c r="S56" s="93">
        <f t="shared" si="14"/>
        <v>4</v>
      </c>
      <c r="T56" s="93">
        <f t="shared" si="14"/>
        <v>0</v>
      </c>
      <c r="U56" s="93">
        <f>SUM(U50,U55)</f>
        <v>978</v>
      </c>
      <c r="V56" s="93">
        <f t="shared" si="14"/>
        <v>3706</v>
      </c>
      <c r="W56" s="93">
        <f t="shared" si="14"/>
        <v>2300</v>
      </c>
      <c r="X56" s="93">
        <f t="shared" si="14"/>
        <v>58</v>
      </c>
      <c r="Y56" s="93">
        <f t="shared" si="14"/>
        <v>1570</v>
      </c>
      <c r="Z56" s="93">
        <f t="shared" si="14"/>
        <v>91</v>
      </c>
      <c r="AA56" s="93">
        <f t="shared" si="14"/>
        <v>100</v>
      </c>
      <c r="AB56" s="93">
        <f t="shared" si="14"/>
        <v>268</v>
      </c>
      <c r="AC56" s="93">
        <f>SUM(AC50,AC55)</f>
        <v>2321</v>
      </c>
      <c r="AD56" s="93">
        <f>SUM(AD50,AD55)</f>
        <v>2468</v>
      </c>
      <c r="AE56" s="93">
        <f>SUM(AD50,AE55)</f>
        <v>2468</v>
      </c>
    </row>
    <row r="57" spans="1:31">
      <c r="A57" s="23"/>
      <c r="B57" s="99"/>
    </row>
    <row r="58" spans="1:31">
      <c r="B58" s="100"/>
    </row>
    <row r="59" spans="1:31" ht="15.75">
      <c r="A59" s="101" t="s">
        <v>128</v>
      </c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</row>
    <row r="60" spans="1:31" ht="15.75">
      <c r="A60" s="525" t="s">
        <v>129</v>
      </c>
      <c r="B60" s="525"/>
      <c r="C60" s="525"/>
      <c r="D60" s="525"/>
      <c r="E60" s="525"/>
      <c r="F60" s="525"/>
      <c r="G60" s="525"/>
      <c r="H60" s="525"/>
      <c r="I60" s="525"/>
      <c r="J60" s="525"/>
      <c r="K60" s="525"/>
      <c r="L60" s="525"/>
      <c r="M60" s="525"/>
      <c r="N60" s="525"/>
      <c r="O60" s="525"/>
      <c r="P60" s="525"/>
      <c r="Q60" s="525"/>
      <c r="R60" s="525"/>
      <c r="S60" s="525"/>
      <c r="T60" s="525"/>
      <c r="U60" s="525"/>
      <c r="V60" s="525"/>
      <c r="W60" s="525"/>
      <c r="X60" s="525"/>
      <c r="Y60" s="525"/>
      <c r="Z60" s="525"/>
      <c r="AA60" s="525"/>
      <c r="AB60" s="525"/>
      <c r="AC60" s="525"/>
      <c r="AD60" s="525"/>
      <c r="AE60" s="525"/>
    </row>
    <row r="61" spans="1:31" ht="18.75" customHeight="1">
      <c r="A61" s="523" t="s">
        <v>130</v>
      </c>
      <c r="B61" s="523"/>
      <c r="C61" s="523"/>
      <c r="D61" s="523"/>
      <c r="E61" s="523"/>
      <c r="F61" s="523"/>
      <c r="G61" s="523"/>
      <c r="H61" s="523"/>
      <c r="I61" s="523"/>
      <c r="J61" s="523"/>
      <c r="K61" s="523"/>
      <c r="L61" s="523"/>
      <c r="M61" s="523"/>
      <c r="N61" s="523"/>
      <c r="O61" s="523"/>
      <c r="P61" s="523"/>
      <c r="Q61" s="523"/>
      <c r="R61" s="523"/>
      <c r="S61" s="523"/>
      <c r="T61" s="523"/>
      <c r="U61" s="523"/>
      <c r="V61" s="523"/>
      <c r="W61" s="523"/>
      <c r="X61" s="523"/>
      <c r="Y61" s="523"/>
      <c r="Z61" s="523"/>
      <c r="AA61" s="523"/>
      <c r="AB61" s="523"/>
      <c r="AC61" s="523"/>
      <c r="AD61" s="523"/>
      <c r="AE61" s="523"/>
    </row>
    <row r="62" spans="1:31" ht="15.75">
      <c r="A62" s="523" t="s">
        <v>131</v>
      </c>
      <c r="B62" s="523"/>
      <c r="C62" s="523"/>
      <c r="D62" s="523"/>
      <c r="E62" s="523"/>
      <c r="F62" s="523"/>
      <c r="G62" s="523"/>
      <c r="H62" s="523"/>
      <c r="I62" s="523"/>
      <c r="J62" s="523"/>
      <c r="K62" s="523"/>
      <c r="L62" s="523"/>
      <c r="M62" s="523"/>
      <c r="N62" s="523"/>
      <c r="O62" s="523"/>
      <c r="P62" s="523"/>
      <c r="Q62" s="523"/>
      <c r="R62" s="523"/>
      <c r="S62" s="523"/>
      <c r="T62" s="523"/>
      <c r="U62" s="523"/>
      <c r="V62" s="523"/>
      <c r="W62" s="523"/>
      <c r="X62" s="523"/>
      <c r="Y62" s="523"/>
      <c r="Z62" s="523"/>
      <c r="AA62" s="523"/>
      <c r="AB62" s="523"/>
      <c r="AC62" s="523"/>
      <c r="AD62" s="523"/>
      <c r="AE62" s="523"/>
    </row>
    <row r="63" spans="1:31" ht="39" customHeight="1">
      <c r="A63" s="523" t="s">
        <v>132</v>
      </c>
      <c r="B63" s="523"/>
      <c r="C63" s="523"/>
      <c r="D63" s="523"/>
      <c r="E63" s="523"/>
      <c r="F63" s="523"/>
      <c r="G63" s="523"/>
      <c r="H63" s="523"/>
      <c r="I63" s="523"/>
      <c r="J63" s="523"/>
      <c r="K63" s="523"/>
      <c r="L63" s="523"/>
      <c r="M63" s="523"/>
      <c r="N63" s="523"/>
      <c r="O63" s="523"/>
      <c r="P63" s="523"/>
      <c r="Q63" s="523"/>
      <c r="R63" s="523"/>
      <c r="S63" s="523"/>
      <c r="T63" s="523"/>
      <c r="U63" s="523"/>
      <c r="V63" s="523"/>
      <c r="W63" s="523"/>
      <c r="X63" s="523"/>
      <c r="Y63" s="523"/>
      <c r="Z63" s="523"/>
      <c r="AA63" s="523"/>
      <c r="AB63" s="523"/>
      <c r="AC63" s="523"/>
      <c r="AD63" s="523"/>
      <c r="AE63" s="523"/>
    </row>
    <row r="64" spans="1:31" ht="22.5" customHeight="1">
      <c r="A64" s="523" t="s">
        <v>133</v>
      </c>
      <c r="B64" s="523"/>
      <c r="C64" s="523"/>
      <c r="D64" s="523"/>
      <c r="E64" s="523"/>
      <c r="F64" s="523"/>
      <c r="G64" s="523"/>
      <c r="H64" s="523"/>
      <c r="I64" s="523"/>
      <c r="J64" s="523"/>
      <c r="K64" s="523"/>
      <c r="L64" s="523"/>
      <c r="M64" s="523"/>
      <c r="N64" s="523"/>
      <c r="O64" s="523"/>
      <c r="P64" s="523"/>
      <c r="Q64" s="523"/>
      <c r="R64" s="523"/>
      <c r="S64" s="523"/>
      <c r="T64" s="523"/>
      <c r="U64" s="523"/>
      <c r="V64" s="523"/>
      <c r="W64" s="523"/>
      <c r="X64" s="523"/>
      <c r="Y64" s="523"/>
      <c r="Z64" s="523"/>
      <c r="AA64" s="523"/>
      <c r="AB64" s="523"/>
      <c r="AC64" s="523"/>
      <c r="AD64" s="523"/>
      <c r="AE64" s="523"/>
    </row>
    <row r="65" spans="1:31" ht="34.5" customHeight="1">
      <c r="A65" s="523" t="s">
        <v>134</v>
      </c>
      <c r="B65" s="523"/>
      <c r="C65" s="523"/>
      <c r="D65" s="523"/>
      <c r="E65" s="523"/>
      <c r="F65" s="523"/>
      <c r="G65" s="523"/>
      <c r="H65" s="523"/>
      <c r="I65" s="523"/>
      <c r="J65" s="523"/>
      <c r="K65" s="523"/>
      <c r="L65" s="523"/>
      <c r="M65" s="523"/>
      <c r="N65" s="523"/>
      <c r="O65" s="523"/>
      <c r="P65" s="523"/>
      <c r="Q65" s="523"/>
      <c r="R65" s="523"/>
      <c r="S65" s="523"/>
      <c r="T65" s="523"/>
      <c r="U65" s="523"/>
      <c r="V65" s="523"/>
      <c r="W65" s="523"/>
      <c r="X65" s="523"/>
      <c r="Y65" s="523"/>
      <c r="Z65" s="523"/>
      <c r="AA65" s="523"/>
      <c r="AB65" s="523"/>
      <c r="AC65" s="523"/>
      <c r="AD65" s="523"/>
      <c r="AE65" s="523"/>
    </row>
    <row r="66" spans="1:31" ht="21.75" customHeight="1">
      <c r="A66" s="523" t="s">
        <v>135</v>
      </c>
      <c r="B66" s="523"/>
      <c r="C66" s="523"/>
      <c r="D66" s="523"/>
      <c r="E66" s="523"/>
      <c r="F66" s="523"/>
      <c r="G66" s="523"/>
      <c r="H66" s="523"/>
      <c r="I66" s="523"/>
      <c r="J66" s="523"/>
      <c r="K66" s="523"/>
      <c r="L66" s="523"/>
      <c r="M66" s="523"/>
      <c r="N66" s="523"/>
      <c r="O66" s="523"/>
      <c r="P66" s="523"/>
      <c r="Q66" s="523"/>
      <c r="R66" s="523"/>
      <c r="S66" s="523"/>
      <c r="T66" s="523"/>
      <c r="U66" s="523"/>
      <c r="V66" s="523"/>
      <c r="W66" s="523"/>
      <c r="X66" s="523"/>
      <c r="Y66" s="523"/>
      <c r="Z66" s="523"/>
      <c r="AA66" s="523"/>
      <c r="AB66" s="523"/>
      <c r="AC66" s="523"/>
      <c r="AD66" s="523"/>
      <c r="AE66" s="523"/>
    </row>
    <row r="67" spans="1:31" ht="15.75">
      <c r="A67" s="523" t="s">
        <v>136</v>
      </c>
      <c r="B67" s="523"/>
      <c r="C67" s="523"/>
      <c r="D67" s="523"/>
      <c r="E67" s="523"/>
      <c r="F67" s="523"/>
      <c r="G67" s="523"/>
      <c r="H67" s="523"/>
      <c r="I67" s="523"/>
      <c r="J67" s="523"/>
      <c r="K67" s="523"/>
      <c r="L67" s="523"/>
      <c r="M67" s="523"/>
      <c r="N67" s="523"/>
      <c r="O67" s="523"/>
      <c r="P67" s="523"/>
      <c r="Q67" s="523"/>
      <c r="R67" s="523"/>
      <c r="S67" s="523"/>
      <c r="T67" s="523"/>
      <c r="U67" s="523"/>
      <c r="V67" s="523"/>
      <c r="W67" s="523"/>
      <c r="X67" s="523"/>
      <c r="Y67" s="523"/>
      <c r="Z67" s="523"/>
      <c r="AA67" s="523"/>
      <c r="AB67" s="523"/>
      <c r="AC67" s="523"/>
      <c r="AD67" s="523"/>
      <c r="AE67" s="523"/>
    </row>
    <row r="68" spans="1:31" ht="15.75" customHeight="1">
      <c r="A68" s="524" t="s">
        <v>137</v>
      </c>
      <c r="B68" s="524"/>
      <c r="C68" s="524"/>
      <c r="D68" s="524"/>
      <c r="E68" s="524"/>
      <c r="F68" s="524"/>
      <c r="G68" s="524"/>
      <c r="H68" s="524"/>
      <c r="I68" s="524"/>
      <c r="J68" s="524"/>
      <c r="K68" s="524"/>
      <c r="L68" s="524"/>
      <c r="M68" s="524"/>
      <c r="N68" s="524"/>
      <c r="O68" s="524"/>
      <c r="P68" s="524"/>
      <c r="Q68" s="524"/>
      <c r="R68" s="524"/>
      <c r="S68" s="524"/>
      <c r="T68" s="524"/>
      <c r="U68" s="524"/>
      <c r="V68" s="524"/>
      <c r="W68" s="524"/>
      <c r="X68" s="524"/>
      <c r="Y68" s="524"/>
      <c r="Z68" s="524"/>
      <c r="AA68" s="524"/>
      <c r="AB68" s="524"/>
      <c r="AC68" s="524"/>
      <c r="AD68" s="524"/>
      <c r="AE68" s="524"/>
    </row>
    <row r="69" spans="1:31" ht="22.5" customHeight="1">
      <c r="A69" s="524"/>
      <c r="B69" s="524"/>
      <c r="C69" s="524"/>
      <c r="D69" s="524"/>
      <c r="E69" s="524"/>
      <c r="F69" s="524"/>
      <c r="G69" s="524"/>
      <c r="H69" s="524"/>
      <c r="I69" s="524"/>
      <c r="J69" s="524"/>
      <c r="K69" s="524"/>
      <c r="L69" s="524"/>
      <c r="M69" s="524"/>
      <c r="N69" s="524"/>
      <c r="O69" s="524"/>
      <c r="P69" s="524"/>
      <c r="Q69" s="524"/>
      <c r="R69" s="524"/>
      <c r="S69" s="524"/>
      <c r="T69" s="524"/>
      <c r="U69" s="524"/>
      <c r="V69" s="524"/>
      <c r="W69" s="524"/>
      <c r="X69" s="524"/>
      <c r="Y69" s="524"/>
      <c r="Z69" s="524"/>
      <c r="AA69" s="524"/>
      <c r="AB69" s="524"/>
      <c r="AC69" s="524"/>
      <c r="AD69" s="524"/>
      <c r="AE69" s="524"/>
    </row>
    <row r="70" spans="1:31">
      <c r="A70" s="104" t="s">
        <v>138</v>
      </c>
    </row>
    <row r="71" spans="1:31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</sheetData>
  <mergeCells count="40">
    <mergeCell ref="A65:AE65"/>
    <mergeCell ref="A66:AE66"/>
    <mergeCell ref="A67:AE67"/>
    <mergeCell ref="A68:AE69"/>
    <mergeCell ref="A60:AE60"/>
    <mergeCell ref="A61:AE61"/>
    <mergeCell ref="A62:AE62"/>
    <mergeCell ref="A63:AE63"/>
    <mergeCell ref="A64:AE64"/>
    <mergeCell ref="Z4:Z5"/>
    <mergeCell ref="AA4:AA5"/>
    <mergeCell ref="AB4:AB5"/>
    <mergeCell ref="AC4:AC5"/>
    <mergeCell ref="AD4:AE4"/>
    <mergeCell ref="T4:T5"/>
    <mergeCell ref="U4:U5"/>
    <mergeCell ref="V4:V5"/>
    <mergeCell ref="W4:X4"/>
    <mergeCell ref="Y4:Y5"/>
    <mergeCell ref="J4:J5"/>
    <mergeCell ref="K4:M4"/>
    <mergeCell ref="N4:N5"/>
    <mergeCell ref="O4:O5"/>
    <mergeCell ref="S4:S5"/>
    <mergeCell ref="A1:AE1"/>
    <mergeCell ref="A3:A5"/>
    <mergeCell ref="B3:B5"/>
    <mergeCell ref="C3:C5"/>
    <mergeCell ref="D3:E4"/>
    <mergeCell ref="F3:G3"/>
    <mergeCell ref="H3:H5"/>
    <mergeCell ref="I3:I5"/>
    <mergeCell ref="J3:M3"/>
    <mergeCell ref="N3:O3"/>
    <mergeCell ref="P3:Q4"/>
    <mergeCell ref="R3:R5"/>
    <mergeCell ref="S3:T3"/>
    <mergeCell ref="U3:AE3"/>
    <mergeCell ref="F4:F5"/>
    <mergeCell ref="G4:G5"/>
  </mergeCells>
  <pageMargins left="0.25" right="0.25" top="0.75" bottom="0.75" header="0.3" footer="0.3"/>
  <pageSetup paperSize="9" scale="1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workbookViewId="0">
      <pane ySplit="6" topLeftCell="A7" activePane="bottomLeft" state="frozen"/>
      <selection activeCell="C8" sqref="C8"/>
      <selection pane="bottomLeft" sqref="A1:N1"/>
    </sheetView>
  </sheetViews>
  <sheetFormatPr defaultRowHeight="14.25"/>
  <cols>
    <col min="1" max="1" width="4.7109375" style="21" customWidth="1"/>
    <col min="2" max="2" width="42.140625" style="21" customWidth="1"/>
    <col min="3" max="9" width="9.140625" style="11"/>
    <col min="10" max="10" width="10.140625" style="11" bestFit="1" customWidth="1"/>
    <col min="11" max="11" width="10" style="11" customWidth="1"/>
    <col min="12" max="13" width="9.140625" style="11"/>
    <col min="14" max="14" width="13.7109375" style="11" customWidth="1"/>
    <col min="15" max="16384" width="9.140625" style="11"/>
  </cols>
  <sheetData>
    <row r="1" spans="1:14" ht="15.75">
      <c r="A1" s="494" t="s">
        <v>139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</row>
    <row r="2" spans="1:14" ht="15.75">
      <c r="A2" s="10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1.75" customHeight="1">
      <c r="A3" s="527" t="s">
        <v>21</v>
      </c>
      <c r="B3" s="527" t="s">
        <v>22</v>
      </c>
      <c r="C3" s="529" t="s">
        <v>140</v>
      </c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1"/>
    </row>
    <row r="4" spans="1:14" ht="240.75" customHeight="1">
      <c r="A4" s="528"/>
      <c r="B4" s="528"/>
      <c r="C4" s="107" t="s">
        <v>141</v>
      </c>
      <c r="D4" s="107" t="s">
        <v>142</v>
      </c>
      <c r="E4" s="107" t="s">
        <v>143</v>
      </c>
      <c r="F4" s="107" t="s">
        <v>144</v>
      </c>
      <c r="G4" s="107" t="s">
        <v>145</v>
      </c>
      <c r="H4" s="107" t="s">
        <v>146</v>
      </c>
      <c r="I4" s="108" t="s">
        <v>147</v>
      </c>
      <c r="J4" s="108" t="s">
        <v>148</v>
      </c>
      <c r="K4" s="108" t="s">
        <v>149</v>
      </c>
      <c r="L4" s="108" t="s">
        <v>150</v>
      </c>
      <c r="M4" s="109" t="s">
        <v>151</v>
      </c>
      <c r="N4" s="109" t="s">
        <v>152</v>
      </c>
    </row>
    <row r="5" spans="1:14" ht="15.75" customHeight="1">
      <c r="A5" s="30"/>
      <c r="B5" s="31"/>
      <c r="C5" s="110" t="s">
        <v>153</v>
      </c>
      <c r="D5" s="110" t="s">
        <v>154</v>
      </c>
      <c r="E5" s="110" t="s">
        <v>155</v>
      </c>
      <c r="F5" s="110" t="s">
        <v>156</v>
      </c>
      <c r="G5" s="110" t="s">
        <v>157</v>
      </c>
      <c r="H5" s="110" t="s">
        <v>158</v>
      </c>
      <c r="I5" s="35" t="s">
        <v>159</v>
      </c>
      <c r="J5" s="35" t="s">
        <v>160</v>
      </c>
      <c r="K5" s="35" t="s">
        <v>161</v>
      </c>
      <c r="L5" s="35" t="s">
        <v>162</v>
      </c>
      <c r="M5" s="35" t="s">
        <v>163</v>
      </c>
      <c r="N5" s="35" t="s">
        <v>164</v>
      </c>
    </row>
    <row r="6" spans="1:14" ht="18.75" customHeight="1">
      <c r="A6" s="37"/>
      <c r="B6" s="90" t="str">
        <f>'2'!B7</f>
        <v>Среднего общего образования</v>
      </c>
      <c r="C6" s="40"/>
      <c r="D6" s="40"/>
      <c r="E6" s="40"/>
      <c r="F6" s="40"/>
      <c r="G6" s="40"/>
      <c r="H6" s="39"/>
      <c r="I6" s="39"/>
      <c r="J6" s="39"/>
      <c r="K6" s="39"/>
      <c r="L6" s="39"/>
      <c r="M6" s="39"/>
      <c r="N6" s="39"/>
    </row>
    <row r="7" spans="1:14" s="41" customFormat="1" ht="79.5" customHeight="1">
      <c r="A7" s="111">
        <v>1</v>
      </c>
      <c r="B7" s="112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113">
        <v>24</v>
      </c>
      <c r="D7" s="114">
        <v>4</v>
      </c>
      <c r="E7" s="114">
        <v>0</v>
      </c>
      <c r="F7" s="114">
        <v>1</v>
      </c>
      <c r="G7" s="115">
        <f t="shared" ref="G7:G9" si="0">SUM(C7:F7)</f>
        <v>29</v>
      </c>
      <c r="H7" s="116">
        <v>0</v>
      </c>
      <c r="I7" s="52">
        <v>1</v>
      </c>
      <c r="J7" s="52">
        <v>0</v>
      </c>
      <c r="K7" s="52">
        <v>0</v>
      </c>
      <c r="L7" s="52">
        <v>15</v>
      </c>
      <c r="M7" s="52">
        <v>20</v>
      </c>
      <c r="N7" s="52">
        <v>1</v>
      </c>
    </row>
    <row r="8" spans="1:14" s="41" customFormat="1" ht="61.5" customHeight="1">
      <c r="A8" s="111">
        <v>2</v>
      </c>
      <c r="B8" s="117" t="str">
        <f>'2'!B9</f>
        <v xml:space="preserve">Муниципальное общеобразовательное 
учреждение средняя общеобразовательная школа № 3
</v>
      </c>
      <c r="C8" s="116">
        <v>14</v>
      </c>
      <c r="D8" s="116">
        <v>13</v>
      </c>
      <c r="E8" s="116">
        <v>1</v>
      </c>
      <c r="F8" s="116">
        <v>1</v>
      </c>
      <c r="G8" s="115">
        <f t="shared" si="0"/>
        <v>29</v>
      </c>
      <c r="H8" s="116">
        <v>4</v>
      </c>
      <c r="I8" s="52">
        <v>0</v>
      </c>
      <c r="J8" s="52">
        <v>0</v>
      </c>
      <c r="K8" s="52">
        <v>4</v>
      </c>
      <c r="L8" s="52">
        <v>29</v>
      </c>
      <c r="M8" s="52">
        <v>29</v>
      </c>
      <c r="N8" s="52">
        <v>1</v>
      </c>
    </row>
    <row r="9" spans="1:14" s="41" customFormat="1" ht="79.5" customHeight="1">
      <c r="A9" s="111">
        <v>3</v>
      </c>
      <c r="B9" s="117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116">
        <v>12</v>
      </c>
      <c r="D9" s="116">
        <v>24</v>
      </c>
      <c r="E9" s="116">
        <v>0</v>
      </c>
      <c r="F9" s="116">
        <v>1</v>
      </c>
      <c r="G9" s="115">
        <f t="shared" si="0"/>
        <v>37</v>
      </c>
      <c r="H9" s="116">
        <v>11</v>
      </c>
      <c r="I9" s="52">
        <v>0</v>
      </c>
      <c r="J9" s="52">
        <v>0</v>
      </c>
      <c r="K9" s="52">
        <v>0</v>
      </c>
      <c r="L9" s="52">
        <v>37</v>
      </c>
      <c r="M9" s="52">
        <v>37</v>
      </c>
      <c r="N9" s="52">
        <v>1</v>
      </c>
    </row>
    <row r="10" spans="1:14" s="41" customFormat="1" ht="61.5" customHeight="1">
      <c r="A10" s="111">
        <v>4</v>
      </c>
      <c r="B10" s="117" t="str">
        <f>'2'!B11</f>
        <v xml:space="preserve">Муниципальное общеобразовательное 
учреждение средняя общеобразовательная школа № 5
</v>
      </c>
      <c r="C10" s="116"/>
      <c r="D10" s="116"/>
      <c r="E10" s="116"/>
      <c r="F10" s="116"/>
      <c r="G10" s="115">
        <f t="shared" ref="G10:G48" si="1">SUM(C10:F10)</f>
        <v>0</v>
      </c>
      <c r="H10" s="116"/>
      <c r="I10" s="52"/>
      <c r="J10" s="52"/>
      <c r="K10" s="52"/>
      <c r="L10" s="52"/>
      <c r="M10" s="52"/>
      <c r="N10" s="52"/>
    </row>
    <row r="11" spans="1:14" s="41" customFormat="1" ht="61.5" customHeight="1">
      <c r="A11" s="111">
        <v>5</v>
      </c>
      <c r="B11" s="117" t="str">
        <f>'2'!B12</f>
        <v xml:space="preserve">Муниципальное общеобразовательное 
учреждение средняя общеобразовательная школа № 6
</v>
      </c>
      <c r="C11" s="116">
        <v>49</v>
      </c>
      <c r="D11" s="116">
        <v>12</v>
      </c>
      <c r="E11" s="116">
        <v>0</v>
      </c>
      <c r="F11" s="116">
        <v>1</v>
      </c>
      <c r="G11" s="115">
        <f t="shared" si="1"/>
        <v>62</v>
      </c>
      <c r="H11" s="116">
        <v>15</v>
      </c>
      <c r="I11" s="52">
        <v>0</v>
      </c>
      <c r="J11" s="52">
        <v>0</v>
      </c>
      <c r="K11" s="52">
        <v>0</v>
      </c>
      <c r="L11" s="52">
        <v>62</v>
      </c>
      <c r="M11" s="52">
        <v>62</v>
      </c>
      <c r="N11" s="52">
        <v>1</v>
      </c>
    </row>
    <row r="12" spans="1:14" s="41" customFormat="1" ht="85.5" customHeight="1">
      <c r="A12" s="111">
        <v>6</v>
      </c>
      <c r="B12" s="117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116"/>
      <c r="D12" s="116"/>
      <c r="E12" s="116"/>
      <c r="F12" s="116"/>
      <c r="G12" s="115">
        <f t="shared" si="1"/>
        <v>0</v>
      </c>
      <c r="H12" s="116"/>
      <c r="I12" s="52"/>
      <c r="J12" s="52"/>
      <c r="K12" s="52"/>
      <c r="L12" s="52"/>
      <c r="M12" s="52"/>
      <c r="N12" s="52"/>
    </row>
    <row r="13" spans="1:14" s="41" customFormat="1" ht="61.5" customHeight="1">
      <c r="A13" s="111">
        <v>7</v>
      </c>
      <c r="B13" s="117" t="str">
        <f>'2'!B14</f>
        <v xml:space="preserve">Муниципальное общеобразовательное 
учреждение средняя общеобразовательная школа № 8
</v>
      </c>
      <c r="C13" s="116">
        <v>11</v>
      </c>
      <c r="D13" s="116">
        <v>10</v>
      </c>
      <c r="E13" s="116">
        <v>0</v>
      </c>
      <c r="F13" s="116">
        <v>1</v>
      </c>
      <c r="G13" s="115">
        <f t="shared" si="1"/>
        <v>22</v>
      </c>
      <c r="H13" s="116">
        <v>10</v>
      </c>
      <c r="I13" s="52">
        <v>0</v>
      </c>
      <c r="J13" s="52">
        <v>0</v>
      </c>
      <c r="K13" s="52">
        <v>0</v>
      </c>
      <c r="L13" s="52">
        <v>4</v>
      </c>
      <c r="M13" s="52">
        <v>10</v>
      </c>
      <c r="N13" s="52">
        <v>1</v>
      </c>
    </row>
    <row r="14" spans="1:14" s="41" customFormat="1" ht="61.5" customHeight="1">
      <c r="A14" s="111">
        <v>8</v>
      </c>
      <c r="B14" s="117" t="str">
        <f>'2'!B15</f>
        <v xml:space="preserve">Муниципальное общеобразовательное 
учреждение гимназия № 9
</v>
      </c>
      <c r="C14" s="116">
        <v>17</v>
      </c>
      <c r="D14" s="116">
        <v>21</v>
      </c>
      <c r="E14" s="116">
        <v>0</v>
      </c>
      <c r="F14" s="116">
        <v>1</v>
      </c>
      <c r="G14" s="115">
        <f t="shared" si="1"/>
        <v>39</v>
      </c>
      <c r="H14" s="116">
        <v>0</v>
      </c>
      <c r="I14" s="52">
        <v>0</v>
      </c>
      <c r="J14" s="52">
        <v>0</v>
      </c>
      <c r="K14" s="52">
        <v>4</v>
      </c>
      <c r="L14" s="52">
        <v>39</v>
      </c>
      <c r="M14" s="52">
        <v>39</v>
      </c>
      <c r="N14" s="52">
        <v>1</v>
      </c>
    </row>
    <row r="15" spans="1:14" s="41" customFormat="1" ht="61.5" customHeight="1">
      <c r="A15" s="111">
        <v>9</v>
      </c>
      <c r="B15" s="117" t="str">
        <f>'2'!B16</f>
        <v xml:space="preserve">Муниципальное общеобразовательное 
учреждение средняя общеобразовательная школа № 13
</v>
      </c>
      <c r="C15" s="116">
        <v>12</v>
      </c>
      <c r="D15" s="116">
        <v>7</v>
      </c>
      <c r="E15" s="116">
        <v>0</v>
      </c>
      <c r="F15" s="116">
        <v>1</v>
      </c>
      <c r="G15" s="115">
        <f t="shared" si="1"/>
        <v>20</v>
      </c>
      <c r="H15" s="116">
        <v>2</v>
      </c>
      <c r="I15" s="52">
        <v>0</v>
      </c>
      <c r="J15" s="52">
        <v>0</v>
      </c>
      <c r="K15" s="52">
        <v>0</v>
      </c>
      <c r="L15" s="52">
        <v>20</v>
      </c>
      <c r="M15" s="52">
        <v>20</v>
      </c>
      <c r="N15" s="52">
        <v>1</v>
      </c>
    </row>
    <row r="16" spans="1:14" s="41" customFormat="1" ht="61.5" customHeight="1">
      <c r="A16" s="111">
        <v>10</v>
      </c>
      <c r="B16" s="117" t="str">
        <f>'2'!B17</f>
        <v xml:space="preserve">Муниципальное общеобразовательное
учреждение средняя общеобразовательная школа № 14
</v>
      </c>
      <c r="C16" s="113">
        <v>12</v>
      </c>
      <c r="D16" s="114">
        <v>9</v>
      </c>
      <c r="E16" s="118" t="s">
        <v>165</v>
      </c>
      <c r="F16" s="114">
        <v>1</v>
      </c>
      <c r="G16" s="115">
        <f t="shared" si="1"/>
        <v>22</v>
      </c>
      <c r="H16" s="116">
        <v>15</v>
      </c>
      <c r="I16" s="52"/>
      <c r="J16" s="52"/>
      <c r="K16" s="52"/>
      <c r="L16" s="52">
        <v>22</v>
      </c>
      <c r="M16" s="52">
        <v>22</v>
      </c>
      <c r="N16" s="52">
        <v>1</v>
      </c>
    </row>
    <row r="17" spans="1:14" s="41" customFormat="1" ht="61.5" customHeight="1">
      <c r="A17" s="111">
        <v>11</v>
      </c>
      <c r="B17" s="117" t="str">
        <f>'2'!B18</f>
        <v xml:space="preserve">Муниципальное общеобразовательное 
учреждение средняя общеобразовательная школа № 15
</v>
      </c>
      <c r="C17" s="116">
        <v>14</v>
      </c>
      <c r="D17" s="116">
        <v>8</v>
      </c>
      <c r="E17" s="116">
        <v>0</v>
      </c>
      <c r="F17" s="116">
        <v>1</v>
      </c>
      <c r="G17" s="115">
        <f t="shared" si="1"/>
        <v>23</v>
      </c>
      <c r="H17" s="116">
        <v>14</v>
      </c>
      <c r="I17" s="52">
        <v>0</v>
      </c>
      <c r="J17" s="52">
        <v>0</v>
      </c>
      <c r="K17" s="52">
        <v>1</v>
      </c>
      <c r="L17" s="52">
        <v>5</v>
      </c>
      <c r="M17" s="52">
        <v>20</v>
      </c>
      <c r="N17" s="52">
        <v>1</v>
      </c>
    </row>
    <row r="18" spans="1:14" s="41" customFormat="1" ht="85.5" customHeight="1">
      <c r="A18" s="111">
        <v>12</v>
      </c>
      <c r="B18" s="117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116">
        <v>19</v>
      </c>
      <c r="D18" s="116">
        <v>5</v>
      </c>
      <c r="E18" s="116">
        <v>0</v>
      </c>
      <c r="F18" s="116">
        <v>1</v>
      </c>
      <c r="G18" s="115">
        <f t="shared" si="1"/>
        <v>25</v>
      </c>
      <c r="H18" s="116">
        <v>1</v>
      </c>
      <c r="I18" s="52">
        <v>0</v>
      </c>
      <c r="J18" s="52">
        <v>0</v>
      </c>
      <c r="K18" s="52">
        <v>1</v>
      </c>
      <c r="L18" s="52">
        <v>25</v>
      </c>
      <c r="M18" s="52">
        <v>25</v>
      </c>
      <c r="N18" s="52">
        <v>1</v>
      </c>
    </row>
    <row r="19" spans="1:14" s="41" customFormat="1" ht="80.25" customHeight="1">
      <c r="A19" s="111">
        <v>13</v>
      </c>
      <c r="B19" s="117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116"/>
      <c r="D19" s="116"/>
      <c r="E19" s="116"/>
      <c r="F19" s="116"/>
      <c r="G19" s="115">
        <f t="shared" si="1"/>
        <v>0</v>
      </c>
      <c r="H19" s="116"/>
      <c r="I19" s="52"/>
      <c r="J19" s="52"/>
      <c r="K19" s="52"/>
      <c r="L19" s="52"/>
      <c r="M19" s="52"/>
      <c r="N19" s="52"/>
    </row>
    <row r="20" spans="1:14" s="41" customFormat="1" ht="61.5" customHeight="1">
      <c r="A20" s="111">
        <v>14</v>
      </c>
      <c r="B20" s="117" t="str">
        <f>'2'!B21</f>
        <v xml:space="preserve">Муниципальное общеобразовательное 
учреждение средняя общеобразовательная школа № 19
</v>
      </c>
      <c r="C20" s="116">
        <v>15</v>
      </c>
      <c r="D20" s="116">
        <v>6</v>
      </c>
      <c r="E20" s="116">
        <v>0</v>
      </c>
      <c r="F20" s="116">
        <v>1</v>
      </c>
      <c r="G20" s="115">
        <f t="shared" si="1"/>
        <v>22</v>
      </c>
      <c r="H20" s="116">
        <v>9</v>
      </c>
      <c r="I20" s="52">
        <v>0</v>
      </c>
      <c r="J20" s="52">
        <v>0</v>
      </c>
      <c r="K20" s="52">
        <v>4</v>
      </c>
      <c r="L20" s="52">
        <v>3</v>
      </c>
      <c r="M20" s="52">
        <v>22</v>
      </c>
      <c r="N20" s="52">
        <v>1</v>
      </c>
    </row>
    <row r="21" spans="1:14" s="41" customFormat="1" ht="61.5" customHeight="1">
      <c r="A21" s="111">
        <v>15</v>
      </c>
      <c r="B21" s="117" t="str">
        <f>'2'!B22</f>
        <v xml:space="preserve">Муниципальное общеобразовательное 
учреждение средняя школа с кадетскими классами № 22
</v>
      </c>
      <c r="C21" s="116">
        <v>19</v>
      </c>
      <c r="D21" s="116">
        <v>11</v>
      </c>
      <c r="E21" s="116">
        <v>0</v>
      </c>
      <c r="F21" s="116">
        <v>1</v>
      </c>
      <c r="G21" s="115">
        <f t="shared" si="1"/>
        <v>31</v>
      </c>
      <c r="H21" s="116">
        <v>4</v>
      </c>
      <c r="I21" s="52">
        <v>0</v>
      </c>
      <c r="J21" s="52">
        <v>4</v>
      </c>
      <c r="K21" s="52">
        <v>1</v>
      </c>
      <c r="L21" s="52">
        <v>0</v>
      </c>
      <c r="M21" s="52">
        <v>11</v>
      </c>
      <c r="N21" s="52">
        <v>0</v>
      </c>
    </row>
    <row r="22" spans="1:14" s="41" customFormat="1" ht="61.5" customHeight="1">
      <c r="A22" s="111">
        <v>16</v>
      </c>
      <c r="B22" s="117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113">
        <v>12</v>
      </c>
      <c r="D22" s="114">
        <v>2</v>
      </c>
      <c r="E22" s="114">
        <v>0</v>
      </c>
      <c r="F22" s="114">
        <v>2</v>
      </c>
      <c r="G22" s="115">
        <f t="shared" si="1"/>
        <v>16</v>
      </c>
      <c r="H22" s="116"/>
      <c r="I22" s="63">
        <v>0</v>
      </c>
      <c r="J22" s="64">
        <v>0</v>
      </c>
      <c r="K22" s="64">
        <v>0</v>
      </c>
      <c r="L22" s="64">
        <v>6</v>
      </c>
      <c r="M22" s="64">
        <v>6</v>
      </c>
      <c r="N22" s="64">
        <v>2</v>
      </c>
    </row>
    <row r="23" spans="1:14" s="41" customFormat="1" ht="61.5" customHeight="1">
      <c r="A23" s="111">
        <v>17</v>
      </c>
      <c r="B23" s="117" t="str">
        <f>'2'!B24</f>
        <v xml:space="preserve">Муниципальное общеобразовательное 
учреждение средняя общеобразовательная школа № 24
</v>
      </c>
      <c r="C23" s="116">
        <v>11</v>
      </c>
      <c r="D23" s="116">
        <v>10</v>
      </c>
      <c r="E23" s="116">
        <v>0</v>
      </c>
      <c r="F23" s="116">
        <v>0</v>
      </c>
      <c r="G23" s="115">
        <f t="shared" si="1"/>
        <v>21</v>
      </c>
      <c r="H23" s="116">
        <v>14</v>
      </c>
      <c r="I23" s="119">
        <v>0</v>
      </c>
      <c r="J23" s="120">
        <v>0</v>
      </c>
      <c r="K23" s="120">
        <v>0</v>
      </c>
      <c r="L23" s="120">
        <v>10</v>
      </c>
      <c r="M23" s="120">
        <v>10</v>
      </c>
      <c r="N23" s="120">
        <v>0</v>
      </c>
    </row>
    <row r="24" spans="1:14" s="41" customFormat="1" ht="61.5" customHeight="1">
      <c r="A24" s="111">
        <v>18</v>
      </c>
      <c r="B24" s="117" t="str">
        <f>'2'!B25</f>
        <v xml:space="preserve">Муниципальное общеобразовательное 
учреждение средняя общеобразовательная школа № 27
</v>
      </c>
      <c r="C24" s="116"/>
      <c r="D24" s="116"/>
      <c r="E24" s="116"/>
      <c r="F24" s="116"/>
      <c r="G24" s="115">
        <f t="shared" si="1"/>
        <v>0</v>
      </c>
      <c r="H24" s="116"/>
      <c r="I24" s="52"/>
      <c r="J24" s="52"/>
      <c r="K24" s="52"/>
      <c r="L24" s="52"/>
      <c r="M24" s="52"/>
      <c r="N24" s="52"/>
    </row>
    <row r="25" spans="1:14" s="41" customFormat="1" ht="61.5" customHeight="1">
      <c r="A25" s="111">
        <v>19</v>
      </c>
      <c r="B25" s="117" t="str">
        <f>'2'!B26</f>
        <v xml:space="preserve">Муниципальное общеобразовательное 
учреждение средняя общеобразовательная школа № 28
</v>
      </c>
      <c r="C25" s="116">
        <v>12</v>
      </c>
      <c r="D25" s="116">
        <v>3</v>
      </c>
      <c r="E25" s="116">
        <v>0</v>
      </c>
      <c r="F25" s="116">
        <v>1</v>
      </c>
      <c r="G25" s="115">
        <f t="shared" si="1"/>
        <v>16</v>
      </c>
      <c r="H25" s="116">
        <v>4</v>
      </c>
      <c r="I25" s="52">
        <v>0</v>
      </c>
      <c r="J25" s="52">
        <v>1</v>
      </c>
      <c r="K25" s="52">
        <v>1</v>
      </c>
      <c r="L25" s="52">
        <v>12</v>
      </c>
      <c r="M25" s="52">
        <v>12</v>
      </c>
      <c r="N25" s="52">
        <v>1</v>
      </c>
    </row>
    <row r="26" spans="1:14" s="41" customFormat="1" ht="61.5" customHeight="1">
      <c r="A26" s="111">
        <v>20</v>
      </c>
      <c r="B26" s="117" t="str">
        <f>'2'!B27</f>
        <v xml:space="preserve">Муниципальное общеобразовательное 
учреждение средняя общеобразовательная школа № 30
</v>
      </c>
      <c r="C26" s="116">
        <v>11</v>
      </c>
      <c r="D26" s="116">
        <v>5</v>
      </c>
      <c r="E26" s="116">
        <v>0</v>
      </c>
      <c r="F26" s="116">
        <v>1</v>
      </c>
      <c r="G26" s="115">
        <f t="shared" si="1"/>
        <v>17</v>
      </c>
      <c r="H26" s="116">
        <v>4</v>
      </c>
      <c r="I26" s="52">
        <v>0</v>
      </c>
      <c r="J26" s="52">
        <v>0</v>
      </c>
      <c r="K26" s="52">
        <v>3</v>
      </c>
      <c r="L26" s="52">
        <v>5</v>
      </c>
      <c r="M26" s="52">
        <v>11</v>
      </c>
      <c r="N26" s="52">
        <v>1</v>
      </c>
    </row>
    <row r="27" spans="1:14" s="41" customFormat="1" ht="61.5" customHeight="1">
      <c r="A27" s="111">
        <v>21</v>
      </c>
      <c r="B27" s="117" t="str">
        <f>'2'!B28</f>
        <v xml:space="preserve">Муниципальное общеобразовательное 
учреждение средняя общеобразовательная школа № 31
</v>
      </c>
      <c r="C27" s="116">
        <v>11</v>
      </c>
      <c r="D27" s="116">
        <v>9</v>
      </c>
      <c r="E27" s="116">
        <v>0</v>
      </c>
      <c r="F27" s="116">
        <v>1</v>
      </c>
      <c r="G27" s="115">
        <f t="shared" si="1"/>
        <v>21</v>
      </c>
      <c r="H27" s="116">
        <v>1</v>
      </c>
      <c r="I27" s="52">
        <v>0</v>
      </c>
      <c r="J27" s="52">
        <v>0</v>
      </c>
      <c r="K27" s="52">
        <v>0</v>
      </c>
      <c r="L27" s="52">
        <v>18</v>
      </c>
      <c r="M27" s="52">
        <v>18</v>
      </c>
      <c r="N27" s="52">
        <v>1</v>
      </c>
    </row>
    <row r="28" spans="1:14" s="41" customFormat="1" ht="61.5" customHeight="1">
      <c r="A28" s="111">
        <v>22</v>
      </c>
      <c r="B28" s="117" t="str">
        <f>'2'!B29</f>
        <v xml:space="preserve">Муниципальное общеобразовательное 
учреждение средняя общеобразовательная школа № 32
</v>
      </c>
      <c r="C28" s="116">
        <v>19</v>
      </c>
      <c r="D28" s="116">
        <v>10</v>
      </c>
      <c r="E28" s="116">
        <v>0</v>
      </c>
      <c r="F28" s="116">
        <v>3</v>
      </c>
      <c r="G28" s="115">
        <f t="shared" si="1"/>
        <v>32</v>
      </c>
      <c r="H28" s="116">
        <v>2</v>
      </c>
      <c r="I28" s="52">
        <v>0</v>
      </c>
      <c r="J28" s="52">
        <v>1</v>
      </c>
      <c r="K28" s="52">
        <v>1</v>
      </c>
      <c r="L28" s="52">
        <v>26</v>
      </c>
      <c r="M28" s="52">
        <v>26</v>
      </c>
      <c r="N28" s="52">
        <v>3</v>
      </c>
    </row>
    <row r="29" spans="1:14" s="41" customFormat="1" ht="61.5" customHeight="1">
      <c r="A29" s="111">
        <v>23</v>
      </c>
      <c r="B29" s="117" t="str">
        <f>'2'!B30</f>
        <v xml:space="preserve">Муниципальное общеобразовательное 
учреждение Лицей № 33
</v>
      </c>
      <c r="C29" s="113">
        <v>45</v>
      </c>
      <c r="D29" s="114">
        <v>0</v>
      </c>
      <c r="E29" s="114">
        <v>0</v>
      </c>
      <c r="F29" s="114">
        <v>1</v>
      </c>
      <c r="G29" s="121">
        <v>46</v>
      </c>
      <c r="H29" s="114">
        <v>2</v>
      </c>
      <c r="I29" s="79">
        <v>0</v>
      </c>
      <c r="J29" s="122">
        <v>2</v>
      </c>
      <c r="K29" s="123">
        <v>2</v>
      </c>
      <c r="L29" s="79">
        <v>20</v>
      </c>
      <c r="M29" s="79">
        <v>20</v>
      </c>
      <c r="N29" s="79">
        <v>1</v>
      </c>
    </row>
    <row r="30" spans="1:14" s="41" customFormat="1" ht="61.5" customHeight="1">
      <c r="A30" s="111">
        <v>24</v>
      </c>
      <c r="B30" s="117" t="str">
        <f>'2'!B31</f>
        <v xml:space="preserve">Муниципальное общеобразовательное 
учреждение средняя общеобразовательная школа № 34
</v>
      </c>
      <c r="C30" s="116">
        <v>11</v>
      </c>
      <c r="D30" s="116">
        <v>18</v>
      </c>
      <c r="E30" s="116">
        <v>0</v>
      </c>
      <c r="F30" s="116">
        <v>2</v>
      </c>
      <c r="G30" s="115">
        <f t="shared" si="1"/>
        <v>31</v>
      </c>
      <c r="H30" s="116">
        <v>14</v>
      </c>
      <c r="I30" s="52">
        <v>0</v>
      </c>
      <c r="J30" s="52">
        <v>3</v>
      </c>
      <c r="K30" s="52">
        <v>2</v>
      </c>
      <c r="L30" s="52">
        <v>21</v>
      </c>
      <c r="M30" s="52">
        <v>21</v>
      </c>
      <c r="N30" s="52">
        <v>2</v>
      </c>
    </row>
    <row r="31" spans="1:14" s="41" customFormat="1" ht="61.5" customHeight="1">
      <c r="A31" s="111">
        <v>25</v>
      </c>
      <c r="B31" s="117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116">
        <v>15</v>
      </c>
      <c r="D31" s="116">
        <v>7</v>
      </c>
      <c r="E31" s="116">
        <v>0</v>
      </c>
      <c r="F31" s="116">
        <v>1</v>
      </c>
      <c r="G31" s="115">
        <f t="shared" si="1"/>
        <v>23</v>
      </c>
      <c r="H31" s="116">
        <v>12</v>
      </c>
      <c r="I31" s="52">
        <v>0</v>
      </c>
      <c r="J31" s="52">
        <v>0</v>
      </c>
      <c r="K31" s="52">
        <v>0</v>
      </c>
      <c r="L31" s="52">
        <v>23</v>
      </c>
      <c r="M31" s="52">
        <v>23</v>
      </c>
      <c r="N31" s="52">
        <v>1</v>
      </c>
    </row>
    <row r="32" spans="1:14" s="41" customFormat="1" ht="61.5" customHeight="1">
      <c r="A32" s="111">
        <v>26</v>
      </c>
      <c r="B32" s="117" t="str">
        <f>'2'!B33</f>
        <v xml:space="preserve">Муниципальное общеобразовательное 
учреждение средняя общеобразовательная школа № 36
</v>
      </c>
      <c r="C32" s="116"/>
      <c r="D32" s="116"/>
      <c r="E32" s="116"/>
      <c r="F32" s="116"/>
      <c r="G32" s="115">
        <f t="shared" si="1"/>
        <v>0</v>
      </c>
      <c r="H32" s="116"/>
      <c r="I32" s="52"/>
      <c r="J32" s="52"/>
      <c r="K32" s="52"/>
      <c r="L32" s="52"/>
      <c r="M32" s="52"/>
      <c r="N32" s="52"/>
    </row>
    <row r="33" spans="1:14" s="41" customFormat="1" ht="61.5" customHeight="1">
      <c r="A33" s="111">
        <v>27</v>
      </c>
      <c r="B33" s="117" t="str">
        <f>'2'!B34</f>
        <v xml:space="preserve">Муниципальное общеобразовательное 
учреждение средняя общеобразовательная школа № 37
</v>
      </c>
      <c r="C33" s="116">
        <v>13</v>
      </c>
      <c r="D33" s="116">
        <v>14</v>
      </c>
      <c r="E33" s="116">
        <v>1</v>
      </c>
      <c r="F33" s="116">
        <v>1</v>
      </c>
      <c r="G33" s="115">
        <f t="shared" si="1"/>
        <v>29</v>
      </c>
      <c r="H33" s="116">
        <v>6</v>
      </c>
      <c r="I33" s="52">
        <v>0</v>
      </c>
      <c r="J33" s="52">
        <v>4</v>
      </c>
      <c r="K33" s="52">
        <v>2</v>
      </c>
      <c r="L33" s="52">
        <v>16</v>
      </c>
      <c r="M33" s="52">
        <v>16</v>
      </c>
      <c r="N33" s="52">
        <v>0</v>
      </c>
    </row>
    <row r="34" spans="1:14" s="41" customFormat="1" ht="61.5" customHeight="1">
      <c r="A34" s="111">
        <v>28</v>
      </c>
      <c r="B34" s="117" t="str">
        <f>'2'!B35</f>
        <v xml:space="preserve">Муниципальное общеобразовательное 
учреждение средняя общеобразовательная школа № 38
</v>
      </c>
      <c r="C34" s="116">
        <v>3</v>
      </c>
      <c r="D34" s="116">
        <v>6</v>
      </c>
      <c r="E34" s="116">
        <v>0</v>
      </c>
      <c r="F34" s="116">
        <v>1</v>
      </c>
      <c r="G34" s="115">
        <f t="shared" si="1"/>
        <v>10</v>
      </c>
      <c r="H34" s="116">
        <v>3</v>
      </c>
      <c r="I34" s="52">
        <v>0</v>
      </c>
      <c r="J34" s="52">
        <v>0</v>
      </c>
      <c r="K34" s="52">
        <v>0</v>
      </c>
      <c r="L34" s="52">
        <v>4</v>
      </c>
      <c r="M34" s="52">
        <v>4</v>
      </c>
      <c r="N34" s="52">
        <v>0</v>
      </c>
    </row>
    <row r="35" spans="1:14" s="41" customFormat="1" ht="61.5" customHeight="1">
      <c r="A35" s="111">
        <v>29</v>
      </c>
      <c r="B35" s="117" t="str">
        <f>'2'!B36</f>
        <v xml:space="preserve">Муниципальное общеобразовательное 
учреждение средняя общеобразовательная школа № 42
</v>
      </c>
      <c r="C35" s="116">
        <v>10</v>
      </c>
      <c r="D35" s="116">
        <v>15</v>
      </c>
      <c r="E35" s="116">
        <v>0</v>
      </c>
      <c r="F35" s="116">
        <v>1</v>
      </c>
      <c r="G35" s="115">
        <f t="shared" si="1"/>
        <v>26</v>
      </c>
      <c r="H35" s="116">
        <v>15</v>
      </c>
      <c r="I35" s="52">
        <v>0</v>
      </c>
      <c r="J35" s="52">
        <v>3</v>
      </c>
      <c r="K35" s="52">
        <v>2</v>
      </c>
      <c r="L35" s="52">
        <v>16</v>
      </c>
      <c r="M35" s="52">
        <v>16</v>
      </c>
      <c r="N35" s="52">
        <v>1</v>
      </c>
    </row>
    <row r="36" spans="1:14" s="41" customFormat="1" ht="61.5" customHeight="1">
      <c r="A36" s="111">
        <v>30</v>
      </c>
      <c r="B36" s="117" t="str">
        <f>'2'!B37</f>
        <v xml:space="preserve">Муниципальное общеобразовательное 
учреждение гимназия № 45
</v>
      </c>
      <c r="C36" s="116"/>
      <c r="D36" s="116"/>
      <c r="E36" s="116"/>
      <c r="F36" s="116"/>
      <c r="G36" s="115">
        <f t="shared" si="1"/>
        <v>0</v>
      </c>
      <c r="H36" s="116"/>
      <c r="I36" s="52"/>
      <c r="J36" s="52"/>
      <c r="K36" s="52"/>
      <c r="L36" s="52"/>
      <c r="M36" s="52"/>
      <c r="N36" s="52"/>
    </row>
    <row r="37" spans="1:14" s="41" customFormat="1" ht="61.5" customHeight="1">
      <c r="A37" s="111">
        <v>31</v>
      </c>
      <c r="B37" s="117" t="str">
        <f>'2'!B38</f>
        <v xml:space="preserve">Муниципальное общеобразовательное 
учреждение средняя общеобразовательная школа № 50
</v>
      </c>
      <c r="C37" s="116">
        <v>3</v>
      </c>
      <c r="D37" s="116">
        <v>12</v>
      </c>
      <c r="E37" s="116">
        <v>0</v>
      </c>
      <c r="F37" s="116">
        <v>1</v>
      </c>
      <c r="G37" s="115">
        <f t="shared" si="1"/>
        <v>16</v>
      </c>
      <c r="H37" s="116">
        <v>4</v>
      </c>
      <c r="I37" s="52">
        <v>0</v>
      </c>
      <c r="J37" s="52">
        <v>0</v>
      </c>
      <c r="K37" s="52">
        <v>2</v>
      </c>
      <c r="L37" s="52">
        <v>15</v>
      </c>
      <c r="M37" s="52">
        <v>15</v>
      </c>
      <c r="N37" s="52">
        <v>1</v>
      </c>
    </row>
    <row r="38" spans="1:14" s="41" customFormat="1" ht="61.5" customHeight="1">
      <c r="A38" s="111">
        <v>32</v>
      </c>
      <c r="B38" s="117" t="str">
        <f>'2'!B39</f>
        <v xml:space="preserve">Муниципальное общеобразовательное 
учреждение средняя общеобразовательная школа № 51
</v>
      </c>
      <c r="C38" s="116">
        <v>15</v>
      </c>
      <c r="D38" s="116">
        <v>6</v>
      </c>
      <c r="E38" s="116">
        <v>0</v>
      </c>
      <c r="F38" s="116">
        <v>1</v>
      </c>
      <c r="G38" s="115">
        <f t="shared" si="1"/>
        <v>22</v>
      </c>
      <c r="H38" s="116">
        <v>2</v>
      </c>
      <c r="I38" s="52">
        <v>0</v>
      </c>
      <c r="J38" s="52">
        <v>1</v>
      </c>
      <c r="K38" s="52">
        <v>1</v>
      </c>
      <c r="L38" s="52">
        <v>21</v>
      </c>
      <c r="M38" s="52">
        <v>21</v>
      </c>
      <c r="N38" s="52">
        <v>1</v>
      </c>
    </row>
    <row r="39" spans="1:14" ht="61.5" customHeight="1">
      <c r="A39" s="111">
        <v>33</v>
      </c>
      <c r="B39" s="117" t="str">
        <f>'2'!B40</f>
        <v xml:space="preserve">Муниципальное общеобразовательное 
учреждение средняя общеобразовательная школа № 53
</v>
      </c>
      <c r="C39" s="116">
        <v>8</v>
      </c>
      <c r="D39" s="116">
        <v>7</v>
      </c>
      <c r="E39" s="116">
        <v>0</v>
      </c>
      <c r="F39" s="116">
        <v>1</v>
      </c>
      <c r="G39" s="115">
        <f t="shared" si="1"/>
        <v>16</v>
      </c>
      <c r="H39" s="116">
        <v>10</v>
      </c>
      <c r="I39" s="49">
        <v>0</v>
      </c>
      <c r="J39" s="49">
        <v>1</v>
      </c>
      <c r="K39" s="49">
        <v>2</v>
      </c>
      <c r="L39" s="49">
        <v>16</v>
      </c>
      <c r="M39" s="49">
        <v>16</v>
      </c>
      <c r="N39" s="49">
        <v>1</v>
      </c>
    </row>
    <row r="40" spans="1:14" ht="63">
      <c r="A40" s="111">
        <v>34</v>
      </c>
      <c r="B40" s="117" t="str">
        <f>'2'!B41</f>
        <v xml:space="preserve">Муниципальное общеобразовательное 
учреждение средняя общеобразовательная школа № 62
</v>
      </c>
      <c r="C40" s="116">
        <v>14</v>
      </c>
      <c r="D40" s="116">
        <v>4</v>
      </c>
      <c r="E40" s="116">
        <v>0</v>
      </c>
      <c r="F40" s="116">
        <v>0</v>
      </c>
      <c r="G40" s="115">
        <f t="shared" si="1"/>
        <v>18</v>
      </c>
      <c r="H40" s="116">
        <v>4</v>
      </c>
      <c r="I40" s="49">
        <v>0</v>
      </c>
      <c r="J40" s="49">
        <v>0</v>
      </c>
      <c r="K40" s="49">
        <v>1</v>
      </c>
      <c r="L40" s="49">
        <v>4</v>
      </c>
      <c r="M40" s="49">
        <v>4</v>
      </c>
      <c r="N40" s="49">
        <v>0</v>
      </c>
    </row>
    <row r="41" spans="1:14" ht="63">
      <c r="A41" s="111">
        <v>35</v>
      </c>
      <c r="B41" s="117" t="str">
        <f>'2'!B42</f>
        <v xml:space="preserve">Муниципальное бюджетное общеобразовательное 
учреждение лицей № 1
</v>
      </c>
      <c r="C41" s="113">
        <v>12</v>
      </c>
      <c r="D41" s="114">
        <v>17</v>
      </c>
      <c r="E41" s="114">
        <v>0</v>
      </c>
      <c r="F41" s="114">
        <v>1</v>
      </c>
      <c r="G41" s="121">
        <v>30</v>
      </c>
      <c r="H41" s="114">
        <v>18</v>
      </c>
      <c r="I41" s="69">
        <v>0</v>
      </c>
      <c r="J41" s="69">
        <v>0</v>
      </c>
      <c r="K41" s="69">
        <v>3</v>
      </c>
      <c r="L41" s="69">
        <v>20</v>
      </c>
      <c r="M41" s="69">
        <v>26</v>
      </c>
      <c r="N41" s="69">
        <v>1</v>
      </c>
    </row>
    <row r="42" spans="1:14" ht="63">
      <c r="A42" s="111">
        <v>36</v>
      </c>
      <c r="B42" s="117" t="str">
        <f>'2'!B43</f>
        <v xml:space="preserve">Муниципальное общеобразовательное учреждение "Инженерная школа города Комсомольска-на-Амуре"
</v>
      </c>
      <c r="C42" s="116">
        <v>51</v>
      </c>
      <c r="D42" s="116">
        <v>3</v>
      </c>
      <c r="E42" s="116">
        <v>0</v>
      </c>
      <c r="F42" s="116">
        <v>1</v>
      </c>
      <c r="G42" s="115">
        <f t="shared" si="1"/>
        <v>55</v>
      </c>
      <c r="H42" s="116">
        <v>55</v>
      </c>
      <c r="I42" s="49">
        <v>0</v>
      </c>
      <c r="J42" s="49">
        <v>0</v>
      </c>
      <c r="K42" s="49">
        <v>0</v>
      </c>
      <c r="L42" s="49">
        <v>55</v>
      </c>
      <c r="M42" s="49">
        <v>55</v>
      </c>
      <c r="N42" s="49">
        <v>1</v>
      </c>
    </row>
    <row r="43" spans="1:14" ht="16.5" customHeight="1">
      <c r="A43" s="37"/>
      <c r="B43" s="90" t="str">
        <f>'2'!B44</f>
        <v>Основного общего образования</v>
      </c>
      <c r="C43" s="51"/>
      <c r="D43" s="51"/>
      <c r="E43" s="51"/>
      <c r="F43" s="51"/>
      <c r="G43" s="39"/>
      <c r="H43" s="51"/>
      <c r="I43" s="51"/>
      <c r="J43" s="51"/>
      <c r="K43" s="51"/>
      <c r="L43" s="51"/>
      <c r="M43" s="51"/>
      <c r="N43" s="51"/>
    </row>
    <row r="44" spans="1:14" ht="47.25">
      <c r="A44" s="88">
        <v>37</v>
      </c>
      <c r="B44" s="117" t="str">
        <f>'2'!B45</f>
        <v>Муниципальное общеобразовательное 
учреждение основная общеобразовательная школа № 29</v>
      </c>
      <c r="C44" s="116"/>
      <c r="D44" s="116"/>
      <c r="E44" s="116"/>
      <c r="F44" s="116"/>
      <c r="G44" s="115">
        <f t="shared" si="1"/>
        <v>0</v>
      </c>
      <c r="H44" s="116"/>
      <c r="I44" s="49"/>
      <c r="J44" s="49"/>
      <c r="K44" s="49"/>
      <c r="L44" s="49"/>
      <c r="M44" s="49"/>
      <c r="N44" s="49"/>
    </row>
    <row r="45" spans="1:14" ht="16.5" customHeight="1">
      <c r="A45" s="37"/>
      <c r="B45" s="90" t="str">
        <f>'2'!B46</f>
        <v>Начального общего образования</v>
      </c>
      <c r="C45" s="51"/>
      <c r="D45" s="51"/>
      <c r="E45" s="51"/>
      <c r="F45" s="51"/>
      <c r="G45" s="39"/>
      <c r="H45" s="51"/>
      <c r="I45" s="51"/>
      <c r="J45" s="51"/>
      <c r="K45" s="51"/>
      <c r="L45" s="51"/>
      <c r="M45" s="51"/>
      <c r="N45" s="51"/>
    </row>
    <row r="46" spans="1:14" ht="15">
      <c r="A46" s="88"/>
      <c r="B46" s="89">
        <f>'2'!B47</f>
        <v>0</v>
      </c>
      <c r="C46" s="116"/>
      <c r="D46" s="116"/>
      <c r="E46" s="116"/>
      <c r="F46" s="116"/>
      <c r="G46" s="115">
        <f t="shared" si="1"/>
        <v>0</v>
      </c>
      <c r="H46" s="116"/>
      <c r="I46" s="49"/>
      <c r="J46" s="49"/>
      <c r="K46" s="49"/>
      <c r="L46" s="49"/>
      <c r="M46" s="49"/>
      <c r="N46" s="49"/>
    </row>
    <row r="47" spans="1:14" ht="15">
      <c r="A47" s="88"/>
      <c r="B47" s="89">
        <f>'2'!B48</f>
        <v>0</v>
      </c>
      <c r="C47" s="116"/>
      <c r="D47" s="116"/>
      <c r="E47" s="116"/>
      <c r="F47" s="116"/>
      <c r="G47" s="115">
        <f t="shared" si="1"/>
        <v>0</v>
      </c>
      <c r="H47" s="116"/>
      <c r="I47" s="49"/>
      <c r="J47" s="49"/>
      <c r="K47" s="49"/>
      <c r="L47" s="49"/>
      <c r="M47" s="49"/>
      <c r="N47" s="49"/>
    </row>
    <row r="48" spans="1:14" ht="15">
      <c r="A48" s="88"/>
      <c r="B48" s="89">
        <f>'2'!B49</f>
        <v>0</v>
      </c>
      <c r="C48" s="116"/>
      <c r="D48" s="116"/>
      <c r="E48" s="116"/>
      <c r="F48" s="116"/>
      <c r="G48" s="115">
        <f t="shared" si="1"/>
        <v>0</v>
      </c>
      <c r="H48" s="116"/>
      <c r="I48" s="49"/>
      <c r="J48" s="49"/>
      <c r="K48" s="49"/>
      <c r="L48" s="49"/>
      <c r="M48" s="49"/>
      <c r="N48" s="49"/>
    </row>
    <row r="49" spans="1:21" ht="30.75" customHeight="1">
      <c r="A49" s="91"/>
      <c r="B49" s="92" t="str">
        <f>'2'!B50</f>
        <v>ИТОГО в общеобразовательных организациях:</v>
      </c>
      <c r="C49" s="124">
        <f t="shared" ref="C49:N49" si="2">SUM(C39:C42,C44:C44,C46:C48)</f>
        <v>85</v>
      </c>
      <c r="D49" s="124">
        <f t="shared" si="2"/>
        <v>31</v>
      </c>
      <c r="E49" s="124">
        <f t="shared" si="2"/>
        <v>0</v>
      </c>
      <c r="F49" s="124">
        <f t="shared" si="2"/>
        <v>3</v>
      </c>
      <c r="G49" s="124">
        <f t="shared" si="2"/>
        <v>119</v>
      </c>
      <c r="H49" s="124">
        <f t="shared" si="2"/>
        <v>87</v>
      </c>
      <c r="I49" s="124">
        <f t="shared" si="2"/>
        <v>0</v>
      </c>
      <c r="J49" s="124">
        <f t="shared" si="2"/>
        <v>1</v>
      </c>
      <c r="K49" s="124">
        <f t="shared" si="2"/>
        <v>6</v>
      </c>
      <c r="L49" s="124">
        <f t="shared" si="2"/>
        <v>95</v>
      </c>
      <c r="M49" s="124">
        <f t="shared" si="2"/>
        <v>101</v>
      </c>
      <c r="N49" s="124">
        <f t="shared" si="2"/>
        <v>3</v>
      </c>
    </row>
    <row r="50" spans="1:21" ht="36" customHeight="1">
      <c r="A50" s="94"/>
      <c r="B50" s="90" t="str">
        <f>'2'!B51</f>
        <v>Вечерние (сменные) общеобразовательные организации</v>
      </c>
      <c r="C50" s="51"/>
      <c r="D50" s="51"/>
      <c r="E50" s="51"/>
      <c r="F50" s="51"/>
      <c r="G50" s="39"/>
      <c r="H50" s="51"/>
      <c r="I50" s="51"/>
      <c r="J50" s="51"/>
      <c r="K50" s="51"/>
      <c r="L50" s="51"/>
      <c r="M50" s="51"/>
      <c r="N50" s="51"/>
    </row>
    <row r="51" spans="1:21" ht="15">
      <c r="A51" s="95"/>
      <c r="B51" s="89">
        <f>'2'!B52</f>
        <v>0</v>
      </c>
      <c r="C51" s="116"/>
      <c r="D51" s="116"/>
      <c r="E51" s="116"/>
      <c r="F51" s="116"/>
      <c r="G51" s="115">
        <f t="shared" ref="G51:G53" si="3">SUM(C51:F51)</f>
        <v>0</v>
      </c>
      <c r="H51" s="116"/>
      <c r="I51" s="49"/>
      <c r="J51" s="49"/>
      <c r="K51" s="49"/>
      <c r="L51" s="49"/>
      <c r="M51" s="49"/>
      <c r="N51" s="49"/>
    </row>
    <row r="52" spans="1:21" ht="15">
      <c r="A52" s="88"/>
      <c r="B52" s="89">
        <f>'2'!B53</f>
        <v>0</v>
      </c>
      <c r="C52" s="116"/>
      <c r="D52" s="116"/>
      <c r="E52" s="116"/>
      <c r="F52" s="116"/>
      <c r="G52" s="115">
        <f t="shared" si="3"/>
        <v>0</v>
      </c>
      <c r="H52" s="116"/>
      <c r="I52" s="49"/>
      <c r="J52" s="49"/>
      <c r="K52" s="49"/>
      <c r="L52" s="49"/>
      <c r="M52" s="49"/>
      <c r="N52" s="49"/>
    </row>
    <row r="53" spans="1:21" ht="15">
      <c r="A53" s="88"/>
      <c r="B53" s="89">
        <f>'2'!B54</f>
        <v>0</v>
      </c>
      <c r="C53" s="116"/>
      <c r="D53" s="116"/>
      <c r="E53" s="116"/>
      <c r="F53" s="116"/>
      <c r="G53" s="115">
        <f t="shared" si="3"/>
        <v>0</v>
      </c>
      <c r="H53" s="116"/>
      <c r="I53" s="49"/>
      <c r="J53" s="49"/>
      <c r="K53" s="49"/>
      <c r="L53" s="49"/>
      <c r="M53" s="49"/>
      <c r="N53" s="49"/>
    </row>
    <row r="54" spans="1:21" ht="51.75" customHeight="1">
      <c r="A54" s="96"/>
      <c r="B54" s="92" t="str">
        <f>'2'!B55</f>
        <v>ИТОГО в вечерних (сменных) общеобразовательных организациях:</v>
      </c>
      <c r="C54" s="124">
        <f t="shared" ref="C54:N54" si="4">SUM(C51:C53)</f>
        <v>0</v>
      </c>
      <c r="D54" s="124">
        <f t="shared" si="4"/>
        <v>0</v>
      </c>
      <c r="E54" s="124">
        <f t="shared" si="4"/>
        <v>0</v>
      </c>
      <c r="F54" s="124">
        <f>SUM(F51:F53)</f>
        <v>0</v>
      </c>
      <c r="G54" s="124">
        <f>SUM(G51:G53)</f>
        <v>0</v>
      </c>
      <c r="H54" s="124">
        <f t="shared" si="4"/>
        <v>0</v>
      </c>
      <c r="I54" s="124">
        <f t="shared" si="4"/>
        <v>0</v>
      </c>
      <c r="J54" s="124">
        <f t="shared" si="4"/>
        <v>0</v>
      </c>
      <c r="K54" s="124">
        <f t="shared" si="4"/>
        <v>0</v>
      </c>
      <c r="L54" s="124">
        <f t="shared" si="4"/>
        <v>0</v>
      </c>
      <c r="M54" s="124">
        <f>SUM(M51:M53)</f>
        <v>0</v>
      </c>
      <c r="N54" s="124">
        <f t="shared" si="4"/>
        <v>0</v>
      </c>
    </row>
    <row r="55" spans="1:21" ht="15">
      <c r="A55" s="97"/>
      <c r="B55" s="98" t="str">
        <f>'2'!B56</f>
        <v>ВСЕГО:</v>
      </c>
      <c r="C55" s="124">
        <f t="shared" ref="C55:N55" si="5">SUM(C49,C54)</f>
        <v>85</v>
      </c>
      <c r="D55" s="124">
        <f t="shared" si="5"/>
        <v>31</v>
      </c>
      <c r="E55" s="124">
        <f t="shared" si="5"/>
        <v>0</v>
      </c>
      <c r="F55" s="124">
        <f>SUM(F49,F54)</f>
        <v>3</v>
      </c>
      <c r="G55" s="124">
        <f>SUM(G49,G54)</f>
        <v>119</v>
      </c>
      <c r="H55" s="124">
        <f t="shared" si="5"/>
        <v>87</v>
      </c>
      <c r="I55" s="124">
        <f t="shared" si="5"/>
        <v>0</v>
      </c>
      <c r="J55" s="124">
        <f t="shared" si="5"/>
        <v>1</v>
      </c>
      <c r="K55" s="124">
        <f t="shared" si="5"/>
        <v>6</v>
      </c>
      <c r="L55" s="124">
        <f t="shared" si="5"/>
        <v>95</v>
      </c>
      <c r="M55" s="124">
        <f>SUM(M49,M54)</f>
        <v>101</v>
      </c>
      <c r="N55" s="124">
        <f t="shared" si="5"/>
        <v>3</v>
      </c>
    </row>
    <row r="56" spans="1:21" ht="16.5">
      <c r="A56" s="125"/>
      <c r="B56" s="126"/>
    </row>
    <row r="57" spans="1:21" ht="16.5">
      <c r="A57" s="125"/>
      <c r="B57" s="126"/>
    </row>
    <row r="58" spans="1:21" ht="16.5" customHeight="1">
      <c r="A58" s="532" t="s">
        <v>166</v>
      </c>
      <c r="B58" s="532"/>
      <c r="C58" s="532"/>
      <c r="D58" s="532"/>
      <c r="E58" s="532"/>
      <c r="F58" s="532"/>
      <c r="G58" s="532"/>
      <c r="H58" s="532"/>
      <c r="I58" s="532"/>
      <c r="J58" s="532"/>
      <c r="K58" s="532"/>
      <c r="L58" s="532"/>
      <c r="M58" s="532"/>
      <c r="N58" s="532"/>
    </row>
    <row r="59" spans="1:21" ht="34.5" customHeight="1">
      <c r="A59" s="523" t="s">
        <v>167</v>
      </c>
      <c r="B59" s="523"/>
      <c r="C59" s="523"/>
      <c r="D59" s="523"/>
      <c r="E59" s="523"/>
      <c r="F59" s="523"/>
      <c r="G59" s="523"/>
      <c r="H59" s="523"/>
      <c r="I59" s="523"/>
      <c r="J59" s="523"/>
      <c r="K59" s="523"/>
      <c r="L59" s="523"/>
      <c r="M59" s="523"/>
      <c r="N59" s="523"/>
      <c r="O59" s="127"/>
      <c r="P59" s="127"/>
      <c r="Q59" s="127"/>
      <c r="R59" s="127"/>
      <c r="S59" s="127"/>
      <c r="T59" s="127"/>
      <c r="U59" s="127"/>
    </row>
    <row r="60" spans="1:21" ht="21.75" customHeight="1">
      <c r="A60" s="526" t="s">
        <v>168</v>
      </c>
      <c r="B60" s="526"/>
      <c r="C60" s="526"/>
      <c r="D60" s="526"/>
      <c r="E60" s="526"/>
      <c r="F60" s="526"/>
      <c r="G60" s="526"/>
      <c r="H60" s="526"/>
      <c r="I60" s="526"/>
      <c r="J60" s="526"/>
      <c r="K60" s="526"/>
      <c r="L60" s="526"/>
      <c r="M60" s="526"/>
      <c r="N60" s="526"/>
      <c r="O60" s="127"/>
      <c r="P60" s="127"/>
      <c r="Q60" s="127"/>
      <c r="R60" s="127"/>
      <c r="S60" s="127"/>
      <c r="T60" s="127"/>
      <c r="U60" s="127"/>
    </row>
    <row r="61" spans="1:21" ht="20.25" customHeight="1">
      <c r="A61" s="523" t="s">
        <v>169</v>
      </c>
      <c r="B61" s="523"/>
      <c r="C61" s="523"/>
      <c r="D61" s="523"/>
      <c r="E61" s="523"/>
      <c r="F61" s="523"/>
      <c r="G61" s="523"/>
      <c r="H61" s="523"/>
      <c r="I61" s="523"/>
      <c r="J61" s="523"/>
      <c r="K61" s="523"/>
      <c r="L61" s="523"/>
      <c r="M61" s="523"/>
      <c r="N61" s="523"/>
      <c r="O61" s="127"/>
      <c r="P61" s="127"/>
      <c r="Q61" s="127"/>
      <c r="R61" s="127"/>
      <c r="S61" s="127"/>
      <c r="T61" s="127"/>
      <c r="U61" s="127"/>
    </row>
    <row r="62" spans="1:21" ht="51" customHeight="1">
      <c r="A62" s="524" t="s">
        <v>170</v>
      </c>
      <c r="B62" s="524"/>
      <c r="C62" s="524"/>
      <c r="D62" s="524"/>
      <c r="E62" s="524"/>
      <c r="F62" s="524"/>
      <c r="G62" s="524"/>
      <c r="H62" s="524"/>
      <c r="I62" s="524"/>
      <c r="J62" s="524"/>
      <c r="K62" s="524"/>
      <c r="L62" s="524"/>
      <c r="M62" s="524"/>
      <c r="N62" s="524"/>
      <c r="O62" s="128"/>
      <c r="P62" s="128"/>
      <c r="Q62" s="128"/>
      <c r="R62" s="128"/>
      <c r="S62" s="128"/>
      <c r="T62" s="128"/>
      <c r="U62" s="128"/>
    </row>
    <row r="63" spans="1:21" ht="22.5" customHeight="1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</row>
    <row r="64" spans="1:21">
      <c r="A64" s="104" t="s">
        <v>138</v>
      </c>
    </row>
  </sheetData>
  <mergeCells count="9">
    <mergeCell ref="A59:N59"/>
    <mergeCell ref="A60:N60"/>
    <mergeCell ref="A61:N61"/>
    <mergeCell ref="A62:N62"/>
    <mergeCell ref="A1:N1"/>
    <mergeCell ref="A3:A4"/>
    <mergeCell ref="B3:B4"/>
    <mergeCell ref="C3:N3"/>
    <mergeCell ref="A58:N58"/>
  </mergeCells>
  <pageMargins left="0.23622047244094491" right="0.23622047244094491" top="0.74803149606299213" bottom="0.74803149606299213" header="0.31496062992125984" footer="0.31496062992125984"/>
  <pageSetup paperSize="9" scale="1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4"/>
  <sheetViews>
    <sheetView topLeftCell="I1" workbookViewId="0">
      <pane ySplit="5" topLeftCell="A6" activePane="bottomLeft" state="frozen"/>
      <selection activeCell="A45" sqref="A45"/>
      <selection pane="bottomLeft" sqref="A1:P1"/>
    </sheetView>
  </sheetViews>
  <sheetFormatPr defaultRowHeight="14.25"/>
  <cols>
    <col min="1" max="1" width="4.7109375" style="21" customWidth="1"/>
    <col min="2" max="2" width="41.85546875" style="21" customWidth="1"/>
    <col min="3" max="3" width="9.42578125" style="11" customWidth="1"/>
    <col min="4" max="4" width="10.7109375" style="11" customWidth="1"/>
    <col min="5" max="5" width="12.7109375" style="11" customWidth="1"/>
    <col min="6" max="6" width="7.7109375" style="11" customWidth="1"/>
    <col min="7" max="8" width="9.7109375" style="11" customWidth="1"/>
    <col min="9" max="9" width="13.42578125" style="11" customWidth="1"/>
    <col min="10" max="12" width="9.140625" style="11"/>
    <col min="13" max="13" width="9.42578125" style="11" customWidth="1"/>
    <col min="14" max="14" width="12.140625" style="11" customWidth="1"/>
    <col min="15" max="15" width="10.28515625" style="11" customWidth="1"/>
    <col min="16" max="16" width="16" style="11" customWidth="1"/>
    <col min="17" max="18" width="9.140625" style="11"/>
    <col min="19" max="20" width="9.140625" style="129"/>
    <col min="21" max="16384" width="9.140625" style="11"/>
  </cols>
  <sheetData>
    <row r="1" spans="1:20" ht="15.75">
      <c r="A1" s="494" t="s">
        <v>171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</row>
    <row r="2" spans="1:20" ht="15.75" customHeight="1">
      <c r="A2" s="105"/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ht="85.5" customHeight="1">
      <c r="A3" s="527" t="s">
        <v>21</v>
      </c>
      <c r="B3" s="527" t="s">
        <v>22</v>
      </c>
      <c r="C3" s="534" t="s">
        <v>172</v>
      </c>
      <c r="D3" s="536" t="s">
        <v>39</v>
      </c>
      <c r="E3" s="537"/>
      <c r="F3" s="534" t="s">
        <v>173</v>
      </c>
      <c r="G3" s="534" t="s">
        <v>174</v>
      </c>
      <c r="H3" s="534" t="s">
        <v>175</v>
      </c>
      <c r="I3" s="534" t="s">
        <v>176</v>
      </c>
      <c r="J3" s="534" t="s">
        <v>177</v>
      </c>
      <c r="K3" s="534" t="s">
        <v>178</v>
      </c>
      <c r="L3" s="534" t="s">
        <v>179</v>
      </c>
      <c r="M3" s="538" t="s">
        <v>180</v>
      </c>
      <c r="N3" s="539"/>
      <c r="O3" s="538" t="s">
        <v>181</v>
      </c>
      <c r="P3" s="539"/>
      <c r="R3" s="533" t="s">
        <v>182</v>
      </c>
      <c r="S3" s="533"/>
      <c r="T3" s="533"/>
    </row>
    <row r="4" spans="1:20" ht="198.75" customHeight="1">
      <c r="A4" s="528"/>
      <c r="B4" s="528"/>
      <c r="C4" s="535"/>
      <c r="D4" s="29" t="s">
        <v>183</v>
      </c>
      <c r="E4" s="29" t="s">
        <v>184</v>
      </c>
      <c r="F4" s="535"/>
      <c r="G4" s="535"/>
      <c r="H4" s="535"/>
      <c r="I4" s="535"/>
      <c r="J4" s="535"/>
      <c r="K4" s="535"/>
      <c r="L4" s="535"/>
      <c r="M4" s="130" t="s">
        <v>185</v>
      </c>
      <c r="N4" s="130" t="s">
        <v>186</v>
      </c>
      <c r="O4" s="130" t="s">
        <v>185</v>
      </c>
      <c r="P4" s="130" t="s">
        <v>187</v>
      </c>
      <c r="R4" s="131" t="s">
        <v>188</v>
      </c>
      <c r="S4" s="131" t="s">
        <v>189</v>
      </c>
      <c r="T4" s="132" t="s">
        <v>190</v>
      </c>
    </row>
    <row r="5" spans="1:20" s="133" customFormat="1" ht="18.75" customHeight="1">
      <c r="A5" s="134"/>
      <c r="B5" s="134"/>
      <c r="C5" s="7" t="s">
        <v>191</v>
      </c>
      <c r="D5" s="7" t="s">
        <v>192</v>
      </c>
      <c r="E5" s="7" t="s">
        <v>193</v>
      </c>
      <c r="F5" s="7" t="s">
        <v>194</v>
      </c>
      <c r="G5" s="7" t="s">
        <v>195</v>
      </c>
      <c r="H5" s="7" t="s">
        <v>196</v>
      </c>
      <c r="I5" s="7" t="s">
        <v>197</v>
      </c>
      <c r="J5" s="7" t="s">
        <v>198</v>
      </c>
      <c r="K5" s="7" t="s">
        <v>199</v>
      </c>
      <c r="L5" s="7" t="s">
        <v>200</v>
      </c>
      <c r="M5" s="7" t="s">
        <v>201</v>
      </c>
      <c r="N5" s="7" t="s">
        <v>202</v>
      </c>
      <c r="O5" s="7" t="s">
        <v>203</v>
      </c>
      <c r="P5" s="7" t="s">
        <v>204</v>
      </c>
      <c r="S5" s="135"/>
      <c r="T5" s="136"/>
    </row>
    <row r="6" spans="1:20" ht="15.75">
      <c r="A6" s="37"/>
      <c r="B6" s="90" t="str">
        <f>'2'!B7</f>
        <v>Среднего общего образования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20" ht="78.75" customHeight="1">
      <c r="A7" s="88">
        <v>1</v>
      </c>
      <c r="B7" s="89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137">
        <f>SUM('2'!V8,'3'!G7)</f>
        <v>131</v>
      </c>
      <c r="D7" s="137">
        <f>SUM('2'!W8,'3'!D7)</f>
        <v>74</v>
      </c>
      <c r="E7" s="137">
        <f>SUM('2'!X8,'3'!E7)</f>
        <v>0</v>
      </c>
      <c r="F7" s="138">
        <f>SUM('2'!Y8,'3'!H7)</f>
        <v>28</v>
      </c>
      <c r="G7" s="137">
        <f>SUM('2'!R8,'3'!F7)</f>
        <v>2</v>
      </c>
      <c r="H7" s="138">
        <f>SUM('2'!Z8,'3'!I7)</f>
        <v>1</v>
      </c>
      <c r="I7" s="138">
        <f>SUM('2'!AA8,'3'!J7)</f>
        <v>0</v>
      </c>
      <c r="J7" s="137">
        <f>SUM('2'!AB8,'3'!K7)</f>
        <v>0</v>
      </c>
      <c r="K7" s="137">
        <f>SUM('2'!AC8,'3'!L7)</f>
        <v>94</v>
      </c>
      <c r="L7" s="137">
        <f>SUM('2'!AD8,'3'!M7)</f>
        <v>99</v>
      </c>
      <c r="M7" s="139">
        <v>3</v>
      </c>
      <c r="N7" s="139">
        <v>68</v>
      </c>
      <c r="O7" s="139">
        <v>0</v>
      </c>
      <c r="P7" s="139">
        <v>0</v>
      </c>
      <c r="R7" s="140">
        <v>132</v>
      </c>
      <c r="S7" s="141">
        <f t="shared" ref="S7:S9" si="0">R7-H7+J7</f>
        <v>131</v>
      </c>
      <c r="T7" s="141">
        <f t="shared" ref="T7:T9" si="1">S7-C7</f>
        <v>0</v>
      </c>
    </row>
    <row r="8" spans="1:20" ht="84.75" customHeight="1">
      <c r="A8" s="88">
        <v>2</v>
      </c>
      <c r="B8" s="89" t="str">
        <f>'2'!B9</f>
        <v xml:space="preserve">Муниципальное общеобразовательное 
учреждение средняя общеобразовательная школа № 3
</v>
      </c>
      <c r="C8" s="137">
        <f>SUM('2'!V9,'3'!G8)</f>
        <v>124</v>
      </c>
      <c r="D8" s="137">
        <f>SUM('2'!W9,'3'!D8)</f>
        <v>50</v>
      </c>
      <c r="E8" s="137">
        <f>SUM('2'!X9,'3'!E8)</f>
        <v>6</v>
      </c>
      <c r="F8" s="138">
        <f>SUM('2'!Y9,'3'!H8)</f>
        <v>6</v>
      </c>
      <c r="G8" s="137">
        <f>SUM('2'!R9,'3'!F8)</f>
        <v>1</v>
      </c>
      <c r="H8" s="138">
        <f>SUM('2'!Z9,'3'!I8)</f>
        <v>12</v>
      </c>
      <c r="I8" s="138">
        <f>SUM('2'!AA9,'3'!J8)</f>
        <v>4</v>
      </c>
      <c r="J8" s="137">
        <f>SUM('2'!AB9,'3'!K8)</f>
        <v>4</v>
      </c>
      <c r="K8" s="137">
        <f>SUM('2'!AC9,'3'!L8)</f>
        <v>118</v>
      </c>
      <c r="L8" s="137">
        <f>SUM('2'!AD9,'3'!M8)</f>
        <v>118</v>
      </c>
      <c r="M8" s="139">
        <v>0</v>
      </c>
      <c r="N8" s="139">
        <v>0</v>
      </c>
      <c r="O8" s="139"/>
      <c r="P8" s="139">
        <v>0</v>
      </c>
      <c r="R8" s="140">
        <v>132</v>
      </c>
      <c r="S8" s="141">
        <f t="shared" si="0"/>
        <v>124</v>
      </c>
      <c r="T8" s="141">
        <f t="shared" si="1"/>
        <v>0</v>
      </c>
    </row>
    <row r="9" spans="1:20" ht="105">
      <c r="A9" s="88">
        <v>3</v>
      </c>
      <c r="B9" s="89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137">
        <f>SUM('2'!V10,'3'!G9)</f>
        <v>207</v>
      </c>
      <c r="D9" s="137">
        <f>SUM('2'!W10,'3'!D9)</f>
        <v>126</v>
      </c>
      <c r="E9" s="137">
        <f>SUM('2'!X10,'3'!E9)</f>
        <v>0</v>
      </c>
      <c r="F9" s="138">
        <f>SUM('2'!Y10,'3'!H9)</f>
        <v>116</v>
      </c>
      <c r="G9" s="137">
        <f>SUM('2'!R10,'3'!F9)</f>
        <v>1</v>
      </c>
      <c r="H9" s="138">
        <f>SUM('2'!Z10,'3'!I9)</f>
        <v>0</v>
      </c>
      <c r="I9" s="138">
        <f>SUM('2'!AA10,'3'!J9)</f>
        <v>0</v>
      </c>
      <c r="J9" s="137">
        <f>SUM('2'!AB10,'3'!K9)</f>
        <v>0</v>
      </c>
      <c r="K9" s="137">
        <f>SUM('2'!AC10,'3'!L9)</f>
        <v>149</v>
      </c>
      <c r="L9" s="137">
        <f>SUM('2'!AD10,'3'!M9)</f>
        <v>149</v>
      </c>
      <c r="M9" s="139">
        <v>2</v>
      </c>
      <c r="N9" s="139">
        <v>20</v>
      </c>
      <c r="O9" s="139">
        <v>0</v>
      </c>
      <c r="P9" s="139">
        <v>0</v>
      </c>
      <c r="R9" s="140">
        <v>207</v>
      </c>
      <c r="S9" s="141">
        <f t="shared" si="0"/>
        <v>207</v>
      </c>
      <c r="T9" s="141">
        <f t="shared" si="1"/>
        <v>0</v>
      </c>
    </row>
    <row r="10" spans="1:20" ht="75">
      <c r="A10" s="88">
        <v>4</v>
      </c>
      <c r="B10" s="89" t="str">
        <f>'2'!B11</f>
        <v xml:space="preserve">Муниципальное общеобразовательное 
учреждение средняя общеобразовательная школа № 5
</v>
      </c>
      <c r="C10" s="137">
        <f>SUM('2'!V11,'3'!G10)</f>
        <v>0</v>
      </c>
      <c r="D10" s="137">
        <f>SUM('2'!W11,'3'!D10)</f>
        <v>0</v>
      </c>
      <c r="E10" s="137">
        <f>SUM('2'!X11,'3'!E10)</f>
        <v>0</v>
      </c>
      <c r="F10" s="138">
        <f>SUM('2'!Y11,'3'!H10)</f>
        <v>0</v>
      </c>
      <c r="G10" s="137">
        <f>SUM('2'!R11,'3'!F10)</f>
        <v>0</v>
      </c>
      <c r="H10" s="138">
        <f>SUM('2'!Z11,'3'!I10)</f>
        <v>0</v>
      </c>
      <c r="I10" s="138">
        <f>SUM('2'!AA11,'3'!J10)</f>
        <v>0</v>
      </c>
      <c r="J10" s="137">
        <f>SUM('2'!AB11,'3'!K10)</f>
        <v>0</v>
      </c>
      <c r="K10" s="137">
        <f>SUM('2'!AC11,'3'!L10)</f>
        <v>0</v>
      </c>
      <c r="L10" s="137">
        <f>SUM('2'!AD11,'3'!M10)</f>
        <v>0</v>
      </c>
      <c r="M10" s="139"/>
      <c r="N10" s="139"/>
      <c r="O10" s="139"/>
      <c r="P10" s="139"/>
      <c r="R10" s="140">
        <v>110</v>
      </c>
      <c r="S10" s="141">
        <f t="shared" ref="S10:S44" si="2">R10-H10+J10</f>
        <v>110</v>
      </c>
      <c r="T10" s="141">
        <f t="shared" ref="T10:T44" si="3">S10-C10</f>
        <v>110</v>
      </c>
    </row>
    <row r="11" spans="1:20" ht="75">
      <c r="A11" s="88">
        <v>5</v>
      </c>
      <c r="B11" s="89" t="str">
        <f>'2'!B12</f>
        <v xml:space="preserve">Муниципальное общеобразовательное 
учреждение средняя общеобразовательная школа № 6
</v>
      </c>
      <c r="C11" s="137">
        <f>SUM('2'!V12,'3'!G11)</f>
        <v>168</v>
      </c>
      <c r="D11" s="137">
        <f>SUM('2'!W12,'3'!D11)</f>
        <v>64</v>
      </c>
      <c r="E11" s="137">
        <f>SUM('2'!X12,'3'!E11)</f>
        <v>0</v>
      </c>
      <c r="F11" s="138">
        <f>SUM('2'!Y12,'3'!H11)</f>
        <v>47</v>
      </c>
      <c r="G11" s="137">
        <f>SUM('2'!R12,'3'!F11)</f>
        <v>1</v>
      </c>
      <c r="H11" s="138">
        <f>SUM('2'!Z12,'3'!I11)</f>
        <v>0</v>
      </c>
      <c r="I11" s="138">
        <f>SUM('2'!AA12,'3'!J11)</f>
        <v>0</v>
      </c>
      <c r="J11" s="137">
        <f>SUM('2'!AB12,'3'!K11)</f>
        <v>0</v>
      </c>
      <c r="K11" s="137">
        <f>SUM('2'!AC12,'3'!L11)</f>
        <v>168</v>
      </c>
      <c r="L11" s="137">
        <f>SUM('2'!AD12,'3'!M11)</f>
        <v>168</v>
      </c>
      <c r="M11" s="139">
        <v>1</v>
      </c>
      <c r="N11" s="139">
        <v>15</v>
      </c>
      <c r="O11" s="139">
        <v>0</v>
      </c>
      <c r="P11" s="139">
        <v>0</v>
      </c>
      <c r="R11" s="140">
        <v>168</v>
      </c>
      <c r="S11" s="141">
        <f t="shared" si="2"/>
        <v>168</v>
      </c>
      <c r="T11" s="141">
        <f t="shared" si="3"/>
        <v>0</v>
      </c>
    </row>
    <row r="12" spans="1:20" ht="105">
      <c r="A12" s="88">
        <v>6</v>
      </c>
      <c r="B12" s="89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137">
        <f>SUM('2'!V13,'3'!G12)</f>
        <v>0</v>
      </c>
      <c r="D12" s="137">
        <f>SUM('2'!W13,'3'!D12)</f>
        <v>0</v>
      </c>
      <c r="E12" s="137">
        <f>SUM('2'!X13,'3'!E12)</f>
        <v>0</v>
      </c>
      <c r="F12" s="138">
        <f>SUM('2'!Y13,'3'!H12)</f>
        <v>0</v>
      </c>
      <c r="G12" s="137">
        <f>SUM('2'!R13,'3'!F12)</f>
        <v>0</v>
      </c>
      <c r="H12" s="138">
        <f>SUM('2'!Z13,'3'!I12)</f>
        <v>0</v>
      </c>
      <c r="I12" s="138">
        <f>SUM('2'!AA13,'3'!J12)</f>
        <v>0</v>
      </c>
      <c r="J12" s="137">
        <f>SUM('2'!AB13,'3'!K12)</f>
        <v>0</v>
      </c>
      <c r="K12" s="137">
        <f>SUM('2'!AC13,'3'!L12)</f>
        <v>0</v>
      </c>
      <c r="L12" s="137">
        <f>SUM('2'!AD13,'3'!M12)</f>
        <v>0</v>
      </c>
      <c r="M12" s="139"/>
      <c r="N12" s="139"/>
      <c r="O12" s="139"/>
      <c r="P12" s="139"/>
      <c r="R12" s="140">
        <v>101</v>
      </c>
      <c r="S12" s="141">
        <f t="shared" si="2"/>
        <v>101</v>
      </c>
      <c r="T12" s="141">
        <f t="shared" si="3"/>
        <v>101</v>
      </c>
    </row>
    <row r="13" spans="1:20" ht="75">
      <c r="A13" s="88">
        <v>7</v>
      </c>
      <c r="B13" s="89" t="str">
        <f>'2'!B14</f>
        <v xml:space="preserve">Муниципальное общеобразовательное 
учреждение средняя общеобразовательная школа № 8
</v>
      </c>
      <c r="C13" s="137">
        <f>SUM('2'!V14,'3'!G13)</f>
        <v>82</v>
      </c>
      <c r="D13" s="137">
        <f>SUM('2'!W14,'3'!D13)</f>
        <v>52</v>
      </c>
      <c r="E13" s="137">
        <f>SUM('2'!X14,'3'!E13)</f>
        <v>0</v>
      </c>
      <c r="F13" s="138">
        <f>SUM('2'!Y14,'3'!H13)</f>
        <v>48</v>
      </c>
      <c r="G13" s="137">
        <f>SUM('2'!R14,'3'!F13)</f>
        <v>1</v>
      </c>
      <c r="H13" s="138">
        <f>SUM('2'!Z14,'3'!I13)</f>
        <v>0</v>
      </c>
      <c r="I13" s="138">
        <f>SUM('2'!AA14,'3'!J13)</f>
        <v>1</v>
      </c>
      <c r="J13" s="137">
        <f>SUM('2'!AB14,'3'!K13)</f>
        <v>0</v>
      </c>
      <c r="K13" s="137">
        <f>SUM('2'!AC14,'3'!L13)</f>
        <v>32</v>
      </c>
      <c r="L13" s="137">
        <f>SUM('2'!AD14,'3'!M13)</f>
        <v>38</v>
      </c>
      <c r="M13" s="139">
        <v>0</v>
      </c>
      <c r="N13" s="139">
        <v>0</v>
      </c>
      <c r="O13" s="139">
        <v>0</v>
      </c>
      <c r="P13" s="139">
        <v>0</v>
      </c>
      <c r="R13" s="140">
        <v>82</v>
      </c>
      <c r="S13" s="141">
        <f t="shared" si="2"/>
        <v>82</v>
      </c>
      <c r="T13" s="141">
        <f t="shared" si="3"/>
        <v>0</v>
      </c>
    </row>
    <row r="14" spans="1:20" ht="60">
      <c r="A14" s="88">
        <v>8</v>
      </c>
      <c r="B14" s="89" t="str">
        <f>'2'!B15</f>
        <v xml:space="preserve">Муниципальное общеобразовательное 
учреждение гимназия № 9
</v>
      </c>
      <c r="C14" s="137">
        <v>257</v>
      </c>
      <c r="D14" s="137">
        <v>201</v>
      </c>
      <c r="E14" s="137">
        <f>SUM('2'!X15,'3'!E14)</f>
        <v>0</v>
      </c>
      <c r="F14" s="138">
        <v>71</v>
      </c>
      <c r="G14" s="137">
        <v>2</v>
      </c>
      <c r="H14" s="138">
        <f>SUM('2'!Z15,'3'!I14)</f>
        <v>0</v>
      </c>
      <c r="I14" s="138">
        <f>SUM('2'!AA15,'3'!J14)</f>
        <v>0</v>
      </c>
      <c r="J14" s="137">
        <v>71</v>
      </c>
      <c r="K14" s="137">
        <v>257</v>
      </c>
      <c r="L14" s="137">
        <v>257</v>
      </c>
      <c r="M14" s="139">
        <v>4</v>
      </c>
      <c r="N14" s="139">
        <v>54</v>
      </c>
      <c r="O14" s="139">
        <v>0</v>
      </c>
      <c r="P14" s="139">
        <v>0</v>
      </c>
      <c r="R14" s="140">
        <v>186</v>
      </c>
      <c r="S14" s="141">
        <f t="shared" si="2"/>
        <v>257</v>
      </c>
      <c r="T14" s="141">
        <f t="shared" si="3"/>
        <v>0</v>
      </c>
    </row>
    <row r="15" spans="1:20" ht="75">
      <c r="A15" s="88">
        <v>9</v>
      </c>
      <c r="B15" s="89" t="str">
        <f>'2'!B16</f>
        <v xml:space="preserve">Муниципальное общеобразовательное 
учреждение средняя общеобразовательная школа № 13
</v>
      </c>
      <c r="C15" s="137">
        <f>SUM('2'!V16,'3'!G15)</f>
        <v>75</v>
      </c>
      <c r="D15" s="137">
        <f>SUM('2'!W16,'3'!D15)</f>
        <v>47</v>
      </c>
      <c r="E15" s="137">
        <f>SUM('2'!X16,'3'!E15)</f>
        <v>0</v>
      </c>
      <c r="F15" s="138">
        <f>SUM('2'!Y16,'3'!H15)</f>
        <v>14</v>
      </c>
      <c r="G15" s="137">
        <f>SUM('2'!R16,'3'!F15)</f>
        <v>1</v>
      </c>
      <c r="H15" s="138">
        <f>SUM('2'!Z16,'3'!I15)</f>
        <v>0</v>
      </c>
      <c r="I15" s="138">
        <f>SUM('2'!AA16,'3'!J15)</f>
        <v>0</v>
      </c>
      <c r="J15" s="137">
        <f>SUM('2'!AB16,'3'!K15)</f>
        <v>0</v>
      </c>
      <c r="K15" s="137">
        <f>SUM('2'!AC16,'3'!L15)</f>
        <v>74</v>
      </c>
      <c r="L15" s="137">
        <f>SUM('2'!AD16,'3'!M15)</f>
        <v>74</v>
      </c>
      <c r="M15" s="139">
        <v>2</v>
      </c>
      <c r="N15" s="139">
        <v>25</v>
      </c>
      <c r="O15" s="139">
        <v>0</v>
      </c>
      <c r="P15" s="139">
        <v>0</v>
      </c>
      <c r="R15" s="140">
        <v>75</v>
      </c>
      <c r="S15" s="141">
        <f t="shared" si="2"/>
        <v>75</v>
      </c>
      <c r="T15" s="141">
        <f t="shared" si="3"/>
        <v>0</v>
      </c>
    </row>
    <row r="16" spans="1:20" ht="75">
      <c r="A16" s="88">
        <v>10</v>
      </c>
      <c r="B16" s="89" t="str">
        <f>'2'!B17</f>
        <v xml:space="preserve">Муниципальное общеобразовательное
учреждение средняя общеобразовательная школа № 14
</v>
      </c>
      <c r="C16" s="137">
        <f>SUM('2'!V17,'3'!G16)</f>
        <v>125</v>
      </c>
      <c r="D16" s="137">
        <f>SUM('2'!W17,'3'!D16)</f>
        <v>90</v>
      </c>
      <c r="E16" s="137">
        <f>SUM('2'!X17,'3'!E16)</f>
        <v>0</v>
      </c>
      <c r="F16" s="138">
        <f>SUM('2'!Y17,'3'!H16)</f>
        <v>93</v>
      </c>
      <c r="G16" s="137">
        <f>SUM('2'!R17,'3'!F16)</f>
        <v>5</v>
      </c>
      <c r="H16" s="138">
        <f>SUM('2'!Z17,'3'!I16)</f>
        <v>1</v>
      </c>
      <c r="I16" s="138">
        <f>SUM('2'!AA17,'3'!J16)</f>
        <v>0</v>
      </c>
      <c r="J16" s="137">
        <f>SUM('2'!AB17,'3'!K16)</f>
        <v>3</v>
      </c>
      <c r="K16" s="137">
        <f>SUM('2'!AC17,'3'!L16)</f>
        <v>125</v>
      </c>
      <c r="L16" s="137">
        <f>SUM('2'!AD17,'3'!M16)</f>
        <v>125</v>
      </c>
      <c r="M16" s="139">
        <v>2</v>
      </c>
      <c r="N16" s="139">
        <v>27</v>
      </c>
      <c r="O16" s="139"/>
      <c r="P16" s="139"/>
      <c r="R16" s="140">
        <v>123</v>
      </c>
      <c r="S16" s="141">
        <f t="shared" si="2"/>
        <v>125</v>
      </c>
      <c r="T16" s="141">
        <f t="shared" si="3"/>
        <v>0</v>
      </c>
    </row>
    <row r="17" spans="1:20" ht="75">
      <c r="A17" s="88">
        <v>11</v>
      </c>
      <c r="B17" s="89" t="str">
        <f>'2'!B18</f>
        <v xml:space="preserve">Муниципальное общеобразовательное 
учреждение средняя общеобразовательная школа № 15
</v>
      </c>
      <c r="C17" s="137">
        <f>SUM('2'!V18,'3'!G17)</f>
        <v>90</v>
      </c>
      <c r="D17" s="137">
        <f>SUM('2'!W18,'3'!D17)</f>
        <v>41</v>
      </c>
      <c r="E17" s="137">
        <f>SUM('2'!X18,'3'!E17)</f>
        <v>0</v>
      </c>
      <c r="F17" s="138">
        <f>SUM('2'!Y18,'3'!H17)</f>
        <v>59</v>
      </c>
      <c r="G17" s="137">
        <f>SUM('2'!R18,'3'!F17)</f>
        <v>2</v>
      </c>
      <c r="H17" s="138">
        <f>SUM('2'!Z18,'3'!I17)</f>
        <v>0</v>
      </c>
      <c r="I17" s="138">
        <f>SUM('2'!AA18,'3'!J17)</f>
        <v>9</v>
      </c>
      <c r="J17" s="137">
        <f>SUM('2'!AB18,'3'!K17)</f>
        <v>1</v>
      </c>
      <c r="K17" s="137">
        <f>SUM('2'!AC18,'3'!L17)</f>
        <v>54</v>
      </c>
      <c r="L17" s="137">
        <f>SUM('2'!AD18,'3'!M17)</f>
        <v>69</v>
      </c>
      <c r="M17" s="139">
        <v>1</v>
      </c>
      <c r="N17" s="139">
        <v>30</v>
      </c>
      <c r="O17" s="139">
        <v>0</v>
      </c>
      <c r="P17" s="139">
        <v>0</v>
      </c>
      <c r="R17" s="140">
        <v>89</v>
      </c>
      <c r="S17" s="141">
        <f t="shared" si="2"/>
        <v>90</v>
      </c>
      <c r="T17" s="141">
        <f t="shared" si="3"/>
        <v>0</v>
      </c>
    </row>
    <row r="18" spans="1:20" ht="105">
      <c r="A18" s="88">
        <v>12</v>
      </c>
      <c r="B18" s="89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137">
        <f>SUM('2'!V19,'3'!G18)</f>
        <v>208</v>
      </c>
      <c r="D18" s="137">
        <f>SUM('2'!W19,'3'!D18)</f>
        <v>164</v>
      </c>
      <c r="E18" s="137">
        <f>SUM('2'!X19,'3'!E18)</f>
        <v>0</v>
      </c>
      <c r="F18" s="138">
        <f>SUM('2'!Y19,'3'!H18)</f>
        <v>70</v>
      </c>
      <c r="G18" s="137">
        <f>SUM('2'!R19,'3'!F18)</f>
        <v>2</v>
      </c>
      <c r="H18" s="138">
        <f>SUM('2'!Z19,'3'!I18)</f>
        <v>57</v>
      </c>
      <c r="I18" s="138">
        <f>SUM('2'!AA19,'3'!J18)</f>
        <v>0</v>
      </c>
      <c r="J18" s="137">
        <f>SUM('2'!AB19,'3'!K18)</f>
        <v>70</v>
      </c>
      <c r="K18" s="137">
        <f>SUM('2'!AC19,'3'!L18)</f>
        <v>90</v>
      </c>
      <c r="L18" s="137">
        <f>SUM('2'!AD19,'3'!M18)</f>
        <v>90</v>
      </c>
      <c r="M18" s="139">
        <v>7</v>
      </c>
      <c r="N18" s="139">
        <v>7</v>
      </c>
      <c r="O18" s="139">
        <v>50</v>
      </c>
      <c r="P18" s="139">
        <v>0</v>
      </c>
      <c r="R18" s="140">
        <v>195</v>
      </c>
      <c r="S18" s="141">
        <f t="shared" si="2"/>
        <v>208</v>
      </c>
      <c r="T18" s="141">
        <f t="shared" si="3"/>
        <v>0</v>
      </c>
    </row>
    <row r="19" spans="1:20" ht="90">
      <c r="A19" s="88">
        <v>13</v>
      </c>
      <c r="B19" s="89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137">
        <f>SUM('2'!V20,'3'!G19)</f>
        <v>0</v>
      </c>
      <c r="D19" s="137">
        <f>SUM('2'!W20,'3'!D19)</f>
        <v>0</v>
      </c>
      <c r="E19" s="137">
        <f>SUM('2'!X20,'3'!E19)</f>
        <v>0</v>
      </c>
      <c r="F19" s="138">
        <f>SUM('2'!Y20,'3'!H19)</f>
        <v>0</v>
      </c>
      <c r="G19" s="137">
        <f>SUM('2'!R20,'3'!F19)</f>
        <v>0</v>
      </c>
      <c r="H19" s="138">
        <f>SUM('2'!Z20,'3'!I19)</f>
        <v>0</v>
      </c>
      <c r="I19" s="138">
        <f>SUM('2'!AA20,'3'!J19)</f>
        <v>0</v>
      </c>
      <c r="J19" s="137">
        <f>SUM('2'!AB20,'3'!K19)</f>
        <v>0</v>
      </c>
      <c r="K19" s="137">
        <f>SUM('2'!AC20,'3'!L19)</f>
        <v>0</v>
      </c>
      <c r="L19" s="137">
        <f>SUM('2'!AD20,'3'!M19)</f>
        <v>0</v>
      </c>
      <c r="M19" s="139"/>
      <c r="N19" s="139"/>
      <c r="O19" s="139"/>
      <c r="P19" s="139"/>
      <c r="R19" s="140">
        <v>229</v>
      </c>
      <c r="S19" s="141">
        <f t="shared" si="2"/>
        <v>229</v>
      </c>
      <c r="T19" s="141">
        <f t="shared" si="3"/>
        <v>229</v>
      </c>
    </row>
    <row r="20" spans="1:20" ht="75">
      <c r="A20" s="88">
        <v>14</v>
      </c>
      <c r="B20" s="89" t="str">
        <f>'2'!B21</f>
        <v xml:space="preserve">Муниципальное общеобразовательное 
учреждение средняя общеобразовательная школа № 19
</v>
      </c>
      <c r="C20" s="137">
        <f>SUM('2'!V21,'3'!G20)</f>
        <v>84</v>
      </c>
      <c r="D20" s="137">
        <f>SUM('2'!W21,'3'!D20)</f>
        <v>42</v>
      </c>
      <c r="E20" s="137">
        <f>SUM('2'!X21,'3'!E20)</f>
        <v>0</v>
      </c>
      <c r="F20" s="138">
        <f>SUM('2'!Y21,'3'!H20)</f>
        <v>50</v>
      </c>
      <c r="G20" s="137">
        <f>SUM('2'!R21,'3'!F20)</f>
        <v>1</v>
      </c>
      <c r="H20" s="138">
        <f>SUM('2'!Z21,'3'!I20)</f>
        <v>6</v>
      </c>
      <c r="I20" s="138">
        <f>SUM('2'!AA21,'3'!J20)</f>
        <v>12</v>
      </c>
      <c r="J20" s="137">
        <f>SUM('2'!AB21,'3'!K20)</f>
        <v>10</v>
      </c>
      <c r="K20" s="137">
        <f>SUM('2'!AC21,'3'!L20)</f>
        <v>13</v>
      </c>
      <c r="L20" s="137">
        <f>SUM('2'!AD21,'3'!M20)</f>
        <v>84</v>
      </c>
      <c r="M20" s="139">
        <v>1</v>
      </c>
      <c r="N20" s="139">
        <v>30</v>
      </c>
      <c r="O20" s="139">
        <v>0</v>
      </c>
      <c r="P20" s="139">
        <v>0</v>
      </c>
      <c r="R20" s="140">
        <v>113</v>
      </c>
      <c r="S20" s="141">
        <f t="shared" si="2"/>
        <v>117</v>
      </c>
      <c r="T20" s="141">
        <f t="shared" si="3"/>
        <v>33</v>
      </c>
    </row>
    <row r="21" spans="1:20" ht="75">
      <c r="A21" s="88">
        <v>15</v>
      </c>
      <c r="B21" s="89" t="str">
        <f>'2'!B22</f>
        <v xml:space="preserve">Муниципальное общеобразовательное 
учреждение средняя школа с кадетскими классами № 22
</v>
      </c>
      <c r="C21" s="137">
        <f>SUM('2'!V22,'3'!G21)</f>
        <v>101</v>
      </c>
      <c r="D21" s="137">
        <f>SUM('2'!W22,'3'!D21)</f>
        <v>62</v>
      </c>
      <c r="E21" s="137">
        <f>SUM('2'!X22,'3'!E21)</f>
        <v>0</v>
      </c>
      <c r="F21" s="138">
        <f>SUM('2'!Y22,'3'!H21)</f>
        <v>35</v>
      </c>
      <c r="G21" s="137">
        <f>SUM('2'!R22,'3'!F21)</f>
        <v>1</v>
      </c>
      <c r="H21" s="138">
        <f>SUM('2'!Z22,'3'!I21)</f>
        <v>0</v>
      </c>
      <c r="I21" s="138">
        <f>SUM('2'!AA22,'3'!J21)</f>
        <v>4</v>
      </c>
      <c r="J21" s="137">
        <f>SUM('2'!AB22,'3'!K21)</f>
        <v>1</v>
      </c>
      <c r="K21" s="137">
        <f>SUM('2'!AC22,'3'!L21)</f>
        <v>11</v>
      </c>
      <c r="L21" s="137">
        <f>SUM('2'!AD22,'3'!M21)</f>
        <v>22</v>
      </c>
      <c r="M21" s="139">
        <v>1</v>
      </c>
      <c r="N21" s="139">
        <v>15</v>
      </c>
      <c r="O21" s="139">
        <v>0</v>
      </c>
      <c r="P21" s="139">
        <v>0</v>
      </c>
      <c r="R21" s="140">
        <v>100</v>
      </c>
      <c r="S21" s="141">
        <f t="shared" si="2"/>
        <v>101</v>
      </c>
      <c r="T21" s="141">
        <f t="shared" si="3"/>
        <v>0</v>
      </c>
    </row>
    <row r="22" spans="1:20" ht="120">
      <c r="A22" s="88">
        <v>16</v>
      </c>
      <c r="B22" s="89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137">
        <f>SUM('2'!V23,'3'!G22)</f>
        <v>172</v>
      </c>
      <c r="D22" s="137">
        <f>SUM('2'!W23,'3'!D22)</f>
        <v>91</v>
      </c>
      <c r="E22" s="137">
        <f>SUM('2'!X23,'3'!E22)</f>
        <v>0</v>
      </c>
      <c r="F22" s="138">
        <f>SUM('2'!Y23,'3'!H22)</f>
        <v>154</v>
      </c>
      <c r="G22" s="137">
        <f>SUM('2'!R23,'3'!F22)</f>
        <v>4</v>
      </c>
      <c r="H22" s="138">
        <f>SUM('2'!Z23,'3'!I22)</f>
        <v>0</v>
      </c>
      <c r="I22" s="138">
        <f>SUM('2'!AA23,'3'!J22)</f>
        <v>0</v>
      </c>
      <c r="J22" s="137">
        <f>SUM('2'!AB23,'3'!K22)</f>
        <v>0</v>
      </c>
      <c r="K22" s="137">
        <f>SUM('2'!AC23,'3'!L22)</f>
        <v>41</v>
      </c>
      <c r="L22" s="137">
        <f>SUM('2'!AD23,'3'!M22)</f>
        <v>41</v>
      </c>
      <c r="M22" s="142">
        <v>5</v>
      </c>
      <c r="N22" s="143">
        <v>75</v>
      </c>
      <c r="O22" s="143">
        <v>0</v>
      </c>
      <c r="P22" s="143">
        <v>0</v>
      </c>
      <c r="R22" s="140">
        <v>172</v>
      </c>
      <c r="S22" s="141">
        <f t="shared" si="2"/>
        <v>172</v>
      </c>
      <c r="T22" s="141">
        <f t="shared" si="3"/>
        <v>0</v>
      </c>
    </row>
    <row r="23" spans="1:20" ht="75">
      <c r="A23" s="88">
        <v>17</v>
      </c>
      <c r="B23" s="89" t="str">
        <f>'2'!B24</f>
        <v xml:space="preserve">Муниципальное общеобразовательное 
учреждение средняя общеобразовательная школа № 24
</v>
      </c>
      <c r="C23" s="137">
        <f>SUM('2'!V24,'3'!G23)</f>
        <v>115</v>
      </c>
      <c r="D23" s="137">
        <v>71</v>
      </c>
      <c r="E23" s="137">
        <f>SUM('2'!X24,'3'!E23)</f>
        <v>0</v>
      </c>
      <c r="F23" s="138">
        <f>SUM('2'!Y24,'3'!H23)</f>
        <v>63</v>
      </c>
      <c r="G23" s="137">
        <f>SUM('2'!R24,'3'!F23)</f>
        <v>0</v>
      </c>
      <c r="H23" s="138">
        <f>SUM('2'!Z24,'3'!I23)</f>
        <v>0</v>
      </c>
      <c r="I23" s="138">
        <f>SUM('2'!AA24,'3'!J23)</f>
        <v>7</v>
      </c>
      <c r="J23" s="137">
        <f>SUM('2'!AB24,'3'!K23)</f>
        <v>0</v>
      </c>
      <c r="K23" s="137">
        <f>SUM('2'!AC24,'3'!L23)</f>
        <v>40</v>
      </c>
      <c r="L23" s="137">
        <f>SUM('2'!AD24,'3'!M23)</f>
        <v>40</v>
      </c>
      <c r="M23" s="139">
        <v>1</v>
      </c>
      <c r="N23" s="139">
        <v>10</v>
      </c>
      <c r="O23" s="139">
        <v>0</v>
      </c>
      <c r="P23" s="139">
        <v>0</v>
      </c>
      <c r="R23" s="140">
        <v>115</v>
      </c>
      <c r="S23" s="141">
        <f t="shared" si="2"/>
        <v>115</v>
      </c>
      <c r="T23" s="141">
        <f t="shared" si="3"/>
        <v>0</v>
      </c>
    </row>
    <row r="24" spans="1:20" ht="75">
      <c r="A24" s="88">
        <v>18</v>
      </c>
      <c r="B24" s="89" t="str">
        <f>'2'!B25</f>
        <v xml:space="preserve">Муниципальное общеобразовательное 
учреждение средняя общеобразовательная школа № 27
</v>
      </c>
      <c r="C24" s="137">
        <f>SUM('2'!V25,'3'!G24)</f>
        <v>141</v>
      </c>
      <c r="D24" s="137">
        <f>SUM('2'!W25,'3'!D24)</f>
        <v>98</v>
      </c>
      <c r="E24" s="137">
        <f>SUM('2'!X25,'3'!E24)</f>
        <v>1</v>
      </c>
      <c r="F24" s="138">
        <f>SUM('2'!Y25,'3'!H24)</f>
        <v>37</v>
      </c>
      <c r="G24" s="137">
        <f>SUM('2'!R25,'3'!F24)</f>
        <v>0</v>
      </c>
      <c r="H24" s="138">
        <f>SUM('2'!Z25,'3'!I24)</f>
        <v>0</v>
      </c>
      <c r="I24" s="138">
        <f>SUM('2'!AA25,'3'!J24)</f>
        <v>0</v>
      </c>
      <c r="J24" s="137">
        <f>SUM('2'!AB25,'3'!K24)</f>
        <v>5</v>
      </c>
      <c r="K24" s="137">
        <f>SUM('2'!AC25,'3'!L24)</f>
        <v>125</v>
      </c>
      <c r="L24" s="137">
        <f>SUM('2'!AD25,'3'!M24)</f>
        <v>125</v>
      </c>
      <c r="M24" s="139"/>
      <c r="N24" s="139"/>
      <c r="O24" s="139"/>
      <c r="P24" s="139"/>
      <c r="R24" s="140">
        <v>169</v>
      </c>
      <c r="S24" s="141">
        <f t="shared" si="2"/>
        <v>174</v>
      </c>
      <c r="T24" s="141">
        <f t="shared" si="3"/>
        <v>33</v>
      </c>
    </row>
    <row r="25" spans="1:20" ht="75">
      <c r="A25" s="88">
        <v>19</v>
      </c>
      <c r="B25" s="89" t="str">
        <f>'2'!B26</f>
        <v xml:space="preserve">Муниципальное общеобразовательное 
учреждение средняя общеобразовательная школа № 28
</v>
      </c>
      <c r="C25" s="137">
        <f>SUM('2'!V26,'3'!G25)</f>
        <v>52</v>
      </c>
      <c r="D25" s="137">
        <f>SUM('2'!W26,'3'!D25)</f>
        <v>5</v>
      </c>
      <c r="E25" s="137">
        <f>SUM('2'!X26,'3'!E25)</f>
        <v>0</v>
      </c>
      <c r="F25" s="138">
        <f>SUM('2'!Y26,'3'!H25)</f>
        <v>18</v>
      </c>
      <c r="G25" s="137">
        <f>SUM('2'!R26,'3'!F25)</f>
        <v>2</v>
      </c>
      <c r="H25" s="138">
        <f>SUM('2'!Z26,'3'!I25)</f>
        <v>4</v>
      </c>
      <c r="I25" s="138">
        <f>SUM('2'!AA26,'3'!J25)</f>
        <v>14</v>
      </c>
      <c r="J25" s="137">
        <v>5</v>
      </c>
      <c r="K25" s="137">
        <f>SUM('2'!AC26,'3'!L25)</f>
        <v>32</v>
      </c>
      <c r="L25" s="137">
        <f>SUM('2'!AD26,'3'!M25)</f>
        <v>32</v>
      </c>
      <c r="M25" s="139">
        <v>0</v>
      </c>
      <c r="N25" s="139">
        <v>0</v>
      </c>
      <c r="O25" s="139">
        <v>0</v>
      </c>
      <c r="P25" s="139">
        <v>0</v>
      </c>
      <c r="R25" s="140">
        <v>51</v>
      </c>
      <c r="S25" s="141">
        <f t="shared" si="2"/>
        <v>52</v>
      </c>
      <c r="T25" s="141">
        <f t="shared" si="3"/>
        <v>0</v>
      </c>
    </row>
    <row r="26" spans="1:20" ht="75">
      <c r="A26" s="88">
        <v>20</v>
      </c>
      <c r="B26" s="89" t="str">
        <f>'2'!B27</f>
        <v xml:space="preserve">Муниципальное общеобразовательное 
учреждение средняя общеобразовательная школа № 30
</v>
      </c>
      <c r="C26" s="137">
        <f>SUM('2'!V27,'3'!G26)</f>
        <v>100</v>
      </c>
      <c r="D26" s="137">
        <f>SUM('2'!W27,'3'!D26)</f>
        <v>67</v>
      </c>
      <c r="E26" s="137">
        <f>SUM('2'!X27,'3'!E26)</f>
        <v>0</v>
      </c>
      <c r="F26" s="138">
        <f>SUM('2'!Y27,'3'!H26)</f>
        <v>32</v>
      </c>
      <c r="G26" s="137">
        <f>SUM('2'!R27,'3'!F26)</f>
        <v>2</v>
      </c>
      <c r="H26" s="138">
        <f>SUM('2'!Z27,'3'!I26)</f>
        <v>0</v>
      </c>
      <c r="I26" s="138">
        <f>SUM('2'!AA27,'3'!J26)</f>
        <v>9</v>
      </c>
      <c r="J26" s="137">
        <f>SUM('2'!AB27,'3'!K26)</f>
        <v>3</v>
      </c>
      <c r="K26" s="137">
        <f>SUM('2'!AC27,'3'!L26)</f>
        <v>32</v>
      </c>
      <c r="L26" s="137">
        <f>SUM('2'!AD27,'3'!M26)</f>
        <v>50</v>
      </c>
      <c r="M26" s="139">
        <v>2</v>
      </c>
      <c r="N26" s="139">
        <v>25</v>
      </c>
      <c r="O26" s="139">
        <v>0</v>
      </c>
      <c r="P26" s="139">
        <v>0</v>
      </c>
      <c r="R26" s="140">
        <v>69</v>
      </c>
      <c r="S26" s="141">
        <f t="shared" si="2"/>
        <v>72</v>
      </c>
      <c r="T26" s="141">
        <f t="shared" si="3"/>
        <v>-28</v>
      </c>
    </row>
    <row r="27" spans="1:20" ht="75">
      <c r="A27" s="88">
        <v>21</v>
      </c>
      <c r="B27" s="89" t="str">
        <f>'2'!B28</f>
        <v xml:space="preserve">Муниципальное общеобразовательное 
учреждение средняя общеобразовательная школа № 31
</v>
      </c>
      <c r="C27" s="137">
        <f>SUM('2'!V28,'3'!G27)</f>
        <v>192</v>
      </c>
      <c r="D27" s="137">
        <f>SUM('2'!W28,'3'!D27)</f>
        <v>125</v>
      </c>
      <c r="E27" s="137">
        <f>SUM('2'!X28,'3'!E27)</f>
        <v>0</v>
      </c>
      <c r="F27" s="138">
        <f>SUM('2'!Y28,'3'!H27)</f>
        <v>67</v>
      </c>
      <c r="G27" s="137">
        <f>SUM('2'!R28,'3'!F27)</f>
        <v>2</v>
      </c>
      <c r="H27" s="138">
        <f>SUM('2'!Z28,'3'!I27)</f>
        <v>0</v>
      </c>
      <c r="I27" s="138">
        <f>SUM('2'!AA28,'3'!J27)</f>
        <v>0</v>
      </c>
      <c r="J27" s="137">
        <f>SUM('2'!AB28,'3'!K27)</f>
        <v>0</v>
      </c>
      <c r="K27" s="137">
        <f>SUM('2'!AC28,'3'!L27)</f>
        <v>52</v>
      </c>
      <c r="L27" s="137">
        <f>SUM('2'!AD28,'3'!M27)</f>
        <v>52</v>
      </c>
      <c r="M27" s="139">
        <v>4</v>
      </c>
      <c r="N27" s="139">
        <v>54</v>
      </c>
      <c r="O27" s="139">
        <v>0</v>
      </c>
      <c r="P27" s="139">
        <v>0</v>
      </c>
      <c r="R27" s="140">
        <v>192</v>
      </c>
      <c r="S27" s="141">
        <f t="shared" si="2"/>
        <v>192</v>
      </c>
      <c r="T27" s="141">
        <f t="shared" si="3"/>
        <v>0</v>
      </c>
    </row>
    <row r="28" spans="1:20" ht="75">
      <c r="A28" s="88">
        <v>22</v>
      </c>
      <c r="B28" s="89" t="str">
        <f>'2'!B29</f>
        <v xml:space="preserve">Муниципальное общеобразовательное 
учреждение средняя общеобразовательная школа № 32
</v>
      </c>
      <c r="C28" s="137">
        <f>SUM('2'!V29,'3'!G28)</f>
        <v>222</v>
      </c>
      <c r="D28" s="137">
        <f>SUM('2'!W29,'3'!D28)</f>
        <v>101</v>
      </c>
      <c r="E28" s="137">
        <f>SUM('2'!X29,'3'!E28)</f>
        <v>0</v>
      </c>
      <c r="F28" s="138">
        <f>SUM('2'!Y29,'3'!H28)</f>
        <v>49</v>
      </c>
      <c r="G28" s="137">
        <f>SUM('2'!R29,'3'!F28)</f>
        <v>9</v>
      </c>
      <c r="H28" s="138">
        <f>SUM('2'!Z29,'3'!I28)</f>
        <v>0</v>
      </c>
      <c r="I28" s="138">
        <f>SUM('2'!AA29,'3'!J28)</f>
        <v>20</v>
      </c>
      <c r="J28" s="137">
        <f>SUM('2'!AB29,'3'!K28)</f>
        <v>8</v>
      </c>
      <c r="K28" s="137">
        <f>SUM('2'!AC29,'3'!L28)</f>
        <v>129</v>
      </c>
      <c r="L28" s="137">
        <f>SUM('2'!AD29,'3'!M28)</f>
        <v>129</v>
      </c>
      <c r="M28" s="139">
        <v>4</v>
      </c>
      <c r="N28" s="139">
        <v>48</v>
      </c>
      <c r="O28" s="139">
        <v>0</v>
      </c>
      <c r="P28" s="139">
        <v>0</v>
      </c>
      <c r="R28" s="140">
        <v>214</v>
      </c>
      <c r="S28" s="141">
        <f t="shared" si="2"/>
        <v>222</v>
      </c>
      <c r="T28" s="141">
        <f t="shared" si="3"/>
        <v>0</v>
      </c>
    </row>
    <row r="29" spans="1:20" ht="60">
      <c r="A29" s="88">
        <v>23</v>
      </c>
      <c r="B29" s="89" t="str">
        <f>'2'!B30</f>
        <v xml:space="preserve">Муниципальное общеобразовательное 
учреждение Лицей № 33
</v>
      </c>
      <c r="C29" s="144">
        <f>SUM('2'!V30,'3'!G29)</f>
        <v>236</v>
      </c>
      <c r="D29" s="144">
        <f>SUM('2'!W30,'3'!D29)</f>
        <v>84</v>
      </c>
      <c r="E29" s="144">
        <f>SUM('2'!X30,'3'!E29)</f>
        <v>39</v>
      </c>
      <c r="F29" s="138">
        <f>SUM('2'!Y30,'3'!H29)</f>
        <v>26</v>
      </c>
      <c r="G29" s="137">
        <f>SUM('2'!R30,'3'!F29)</f>
        <v>1</v>
      </c>
      <c r="H29" s="138">
        <f>SUM('2'!Z30,'3'!I29)</f>
        <v>0</v>
      </c>
      <c r="I29" s="138">
        <f>SUM('2'!AA30,'3'!J29)</f>
        <v>2</v>
      </c>
      <c r="J29" s="137">
        <f>SUM('2'!AB30,'3'!K29)</f>
        <v>2</v>
      </c>
      <c r="K29" s="137">
        <f>SUM('2'!AC30,'3'!L29)</f>
        <v>115</v>
      </c>
      <c r="L29" s="137">
        <f>SUM('2'!AD30,'3'!M29)</f>
        <v>156</v>
      </c>
      <c r="M29" s="142">
        <v>5</v>
      </c>
      <c r="N29" s="143">
        <v>64</v>
      </c>
      <c r="O29" s="143">
        <v>0</v>
      </c>
      <c r="P29" s="143">
        <v>0</v>
      </c>
      <c r="R29" s="140">
        <v>244</v>
      </c>
      <c r="S29" s="141">
        <f t="shared" si="2"/>
        <v>246</v>
      </c>
      <c r="T29" s="141">
        <f t="shared" si="3"/>
        <v>10</v>
      </c>
    </row>
    <row r="30" spans="1:20" ht="75">
      <c r="A30" s="88">
        <v>24</v>
      </c>
      <c r="B30" s="89" t="str">
        <f>'2'!B31</f>
        <v xml:space="preserve">Муниципальное общеобразовательное 
учреждение средняя общеобразовательная школа № 34
</v>
      </c>
      <c r="C30" s="137">
        <f>SUM('2'!V31,'3'!G30)</f>
        <v>184</v>
      </c>
      <c r="D30" s="137">
        <f>SUM('2'!W31,'3'!D30)</f>
        <v>127</v>
      </c>
      <c r="E30" s="137">
        <f>SUM('2'!X31,'3'!E30)</f>
        <v>0</v>
      </c>
      <c r="F30" s="138">
        <f>SUM('2'!Y31,'3'!H30)</f>
        <v>21</v>
      </c>
      <c r="G30" s="137">
        <f>SUM('2'!R31,'3'!F30)</f>
        <v>5</v>
      </c>
      <c r="H30" s="138">
        <f>SUM('2'!Z31,'3'!I30)</f>
        <v>0</v>
      </c>
      <c r="I30" s="138">
        <f>SUM('2'!AA31,'3'!J30)</f>
        <v>10</v>
      </c>
      <c r="J30" s="137">
        <f>SUM('2'!AB31,'3'!K30)</f>
        <v>9</v>
      </c>
      <c r="K30" s="137">
        <f>SUM('2'!AC31,'3'!L30)</f>
        <v>83</v>
      </c>
      <c r="L30" s="137">
        <f>SUM('2'!AD31,'3'!M30)</f>
        <v>83</v>
      </c>
      <c r="M30" s="139">
        <v>1</v>
      </c>
      <c r="N30" s="139">
        <v>12</v>
      </c>
      <c r="O30" s="139">
        <v>0</v>
      </c>
      <c r="P30" s="139">
        <v>0</v>
      </c>
      <c r="R30" s="140">
        <v>175</v>
      </c>
      <c r="S30" s="141">
        <f t="shared" si="2"/>
        <v>184</v>
      </c>
      <c r="T30" s="141">
        <f t="shared" si="3"/>
        <v>0</v>
      </c>
    </row>
    <row r="31" spans="1:20" ht="105">
      <c r="A31" s="88">
        <v>25</v>
      </c>
      <c r="B31" s="89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137">
        <f>SUM('2'!V32,'3'!G31)</f>
        <v>114</v>
      </c>
      <c r="D31" s="137">
        <f>SUM('2'!W32,'3'!D31)</f>
        <v>45</v>
      </c>
      <c r="E31" s="137">
        <f>SUM('2'!X32,'3'!E31)</f>
        <v>0</v>
      </c>
      <c r="F31" s="138">
        <f>SUM('2'!Y32,'3'!H31)</f>
        <v>60</v>
      </c>
      <c r="G31" s="137">
        <f>SUM('2'!R32,'3'!F31)</f>
        <v>1</v>
      </c>
      <c r="H31" s="138">
        <f>SUM('2'!Z32,'3'!I31)</f>
        <v>0</v>
      </c>
      <c r="I31" s="138">
        <f>SUM('2'!AA32,'3'!J31)</f>
        <v>5</v>
      </c>
      <c r="J31" s="137">
        <f>SUM('2'!AB32,'3'!K31)</f>
        <v>0</v>
      </c>
      <c r="K31" s="137">
        <f>SUM('2'!AC32,'3'!L31)</f>
        <v>114</v>
      </c>
      <c r="L31" s="137">
        <f>SUM('2'!AD32,'3'!M31)</f>
        <v>114</v>
      </c>
      <c r="M31" s="139">
        <v>0</v>
      </c>
      <c r="N31" s="139">
        <v>0</v>
      </c>
      <c r="O31" s="139">
        <v>0</v>
      </c>
      <c r="P31" s="139">
        <v>0</v>
      </c>
      <c r="R31" s="140">
        <v>114</v>
      </c>
      <c r="S31" s="141">
        <f t="shared" si="2"/>
        <v>114</v>
      </c>
      <c r="T31" s="141">
        <f t="shared" si="3"/>
        <v>0</v>
      </c>
    </row>
    <row r="32" spans="1:20" ht="75">
      <c r="A32" s="88">
        <v>26</v>
      </c>
      <c r="B32" s="89" t="str">
        <f>'2'!B33</f>
        <v xml:space="preserve">Муниципальное общеобразовательное 
учреждение средняя общеобразовательная школа № 36
</v>
      </c>
      <c r="C32" s="137">
        <f>SUM('2'!V33,'3'!G32)</f>
        <v>0</v>
      </c>
      <c r="D32" s="137">
        <f>SUM('2'!W33,'3'!D32)</f>
        <v>0</v>
      </c>
      <c r="E32" s="137">
        <f>SUM('2'!X33,'3'!E32)</f>
        <v>0</v>
      </c>
      <c r="F32" s="138">
        <f>SUM('2'!Y33,'3'!H32)</f>
        <v>0</v>
      </c>
      <c r="G32" s="137">
        <f>SUM('2'!R33,'3'!F32)</f>
        <v>0</v>
      </c>
      <c r="H32" s="138">
        <f>SUM('2'!Z33,'3'!I32)</f>
        <v>0</v>
      </c>
      <c r="I32" s="138">
        <f>SUM('2'!AA33,'3'!J32)</f>
        <v>0</v>
      </c>
      <c r="J32" s="137">
        <f>SUM('2'!AB33,'3'!K32)</f>
        <v>0</v>
      </c>
      <c r="K32" s="137">
        <f>SUM('2'!AC33,'3'!L32)</f>
        <v>0</v>
      </c>
      <c r="L32" s="137">
        <f>SUM('2'!AD33,'3'!M32)</f>
        <v>0</v>
      </c>
      <c r="M32" s="139"/>
      <c r="N32" s="139"/>
      <c r="O32" s="139"/>
      <c r="P32" s="139"/>
      <c r="R32" s="140">
        <v>173</v>
      </c>
      <c r="S32" s="141">
        <f t="shared" si="2"/>
        <v>173</v>
      </c>
      <c r="T32" s="141">
        <f t="shared" si="3"/>
        <v>173</v>
      </c>
    </row>
    <row r="33" spans="1:26" ht="75.75">
      <c r="A33" s="88">
        <v>27</v>
      </c>
      <c r="B33" s="89" t="str">
        <f>'2'!B34</f>
        <v xml:space="preserve">Муниципальное общеобразовательное 
учреждение средняя общеобразовательная школа № 37
</v>
      </c>
      <c r="C33" s="137">
        <f>SUM('2'!V34,'3'!G33)</f>
        <v>154</v>
      </c>
      <c r="D33" s="137">
        <f>SUM('2'!W34,'3'!D33)</f>
        <v>109</v>
      </c>
      <c r="E33" s="137">
        <f>SUM('2'!X34,'3'!E33)</f>
        <v>1</v>
      </c>
      <c r="F33" s="138">
        <f>SUM('2'!Y34,'3'!H33)</f>
        <v>18</v>
      </c>
      <c r="G33" s="137">
        <f>SUM('2'!R34,'3'!F33)</f>
        <v>1</v>
      </c>
      <c r="H33" s="138">
        <f>SUM('2'!Z34,'3'!I33)</f>
        <v>9</v>
      </c>
      <c r="I33" s="138">
        <f>SUM('2'!AA34,'3'!J33)</f>
        <v>12</v>
      </c>
      <c r="J33" s="137">
        <f>SUM('2'!AB34,'3'!K33)</f>
        <v>2</v>
      </c>
      <c r="K33" s="137">
        <f>SUM('2'!AC34,'3'!L33)</f>
        <v>70</v>
      </c>
      <c r="L33" s="137">
        <f>SUM('2'!AD34,'3'!M33)</f>
        <v>70</v>
      </c>
      <c r="M33" s="139"/>
      <c r="N33" s="139"/>
      <c r="O33" s="139"/>
      <c r="P33" s="139"/>
      <c r="R33" s="140">
        <v>161</v>
      </c>
      <c r="S33" s="141">
        <f t="shared" si="2"/>
        <v>154</v>
      </c>
      <c r="T33" s="141">
        <f t="shared" si="3"/>
        <v>0</v>
      </c>
      <c r="U33" s="145"/>
      <c r="V33" s="145"/>
      <c r="W33" s="145"/>
      <c r="X33" s="145"/>
      <c r="Y33" s="145"/>
      <c r="Z33" s="145"/>
    </row>
    <row r="34" spans="1:26" ht="75">
      <c r="A34" s="88">
        <v>28</v>
      </c>
      <c r="B34" s="89" t="str">
        <f>'2'!B35</f>
        <v xml:space="preserve">Муниципальное общеобразовательное 
учреждение средняя общеобразовательная школа № 38
</v>
      </c>
      <c r="C34" s="137">
        <f>SUM('2'!V35,'3'!G34)</f>
        <v>42</v>
      </c>
      <c r="D34" s="137">
        <f>SUM('2'!W35,'3'!D34)</f>
        <v>25</v>
      </c>
      <c r="E34" s="137">
        <f>SUM('2'!X35,'3'!E34)</f>
        <v>0</v>
      </c>
      <c r="F34" s="138">
        <f>SUM('2'!Y35,'3'!H34)</f>
        <v>22</v>
      </c>
      <c r="G34" s="137">
        <f>SUM('2'!R35,'3'!F34)</f>
        <v>2</v>
      </c>
      <c r="H34" s="138">
        <f>SUM('2'!Z35,'3'!I34)</f>
        <v>0</v>
      </c>
      <c r="I34" s="138">
        <f>SUM('2'!AA35,'3'!J34)</f>
        <v>0</v>
      </c>
      <c r="J34" s="137">
        <f>SUM('2'!AB35,'3'!K34)</f>
        <v>0</v>
      </c>
      <c r="K34" s="137">
        <f>SUM('2'!AC35,'3'!L34)</f>
        <v>15</v>
      </c>
      <c r="L34" s="137">
        <f>SUM('2'!AD35,'3'!M34)</f>
        <v>32</v>
      </c>
      <c r="M34" s="139">
        <v>0</v>
      </c>
      <c r="N34" s="139">
        <v>0</v>
      </c>
      <c r="O34" s="139">
        <v>0</v>
      </c>
      <c r="P34" s="139">
        <v>0</v>
      </c>
      <c r="R34" s="140">
        <v>42</v>
      </c>
      <c r="S34" s="141">
        <f t="shared" si="2"/>
        <v>42</v>
      </c>
      <c r="T34" s="141">
        <f t="shared" si="3"/>
        <v>0</v>
      </c>
    </row>
    <row r="35" spans="1:26" ht="75">
      <c r="A35" s="88">
        <v>29</v>
      </c>
      <c r="B35" s="89" t="str">
        <f>'2'!B36</f>
        <v xml:space="preserve">Муниципальное общеобразовательное 
учреждение средняя общеобразовательная школа № 42
</v>
      </c>
      <c r="C35" s="137">
        <f>SUM('2'!V36,'3'!G35)</f>
        <v>125</v>
      </c>
      <c r="D35" s="137">
        <f>SUM('2'!W36,'3'!D35)</f>
        <v>73</v>
      </c>
      <c r="E35" s="137">
        <f>SUM('2'!X36,'3'!E35)</f>
        <v>0</v>
      </c>
      <c r="F35" s="138">
        <f>SUM('2'!Y36,'3'!H35)</f>
        <v>73</v>
      </c>
      <c r="G35" s="137">
        <f>SUM('2'!R36,'3'!F35)</f>
        <v>2</v>
      </c>
      <c r="H35" s="138">
        <v>0</v>
      </c>
      <c r="I35" s="138">
        <f>SUM('2'!AA36,'3'!J35)</f>
        <v>8</v>
      </c>
      <c r="J35" s="137">
        <f>SUM('2'!AB36,'3'!K35)</f>
        <v>6</v>
      </c>
      <c r="K35" s="137">
        <f>SUM('2'!AC36,'3'!L35)</f>
        <v>43</v>
      </c>
      <c r="L35" s="137">
        <f>SUM('2'!AD36,'3'!M35)</f>
        <v>43</v>
      </c>
      <c r="M35" s="139">
        <v>0</v>
      </c>
      <c r="N35" s="139">
        <v>0</v>
      </c>
      <c r="O35" s="139">
        <v>0</v>
      </c>
      <c r="P35" s="139">
        <v>0</v>
      </c>
      <c r="R35" s="140">
        <v>125</v>
      </c>
      <c r="S35" s="141">
        <f t="shared" si="2"/>
        <v>131</v>
      </c>
      <c r="T35" s="141">
        <f t="shared" si="3"/>
        <v>6</v>
      </c>
    </row>
    <row r="36" spans="1:26" ht="60">
      <c r="A36" s="88">
        <v>30</v>
      </c>
      <c r="B36" s="89" t="str">
        <f>'2'!B37</f>
        <v xml:space="preserve">Муниципальное общеобразовательное 
учреждение гимназия № 45
</v>
      </c>
      <c r="C36" s="137">
        <f>SUM('2'!V37,'3'!G36)</f>
        <v>0</v>
      </c>
      <c r="D36" s="137">
        <f>SUM('2'!W37,'3'!D36)</f>
        <v>0</v>
      </c>
      <c r="E36" s="137">
        <f>SUM('2'!X37,'3'!E36)</f>
        <v>0</v>
      </c>
      <c r="F36" s="138">
        <f>SUM('2'!Y37,'3'!H36)</f>
        <v>0</v>
      </c>
      <c r="G36" s="137">
        <f>SUM('2'!R37,'3'!F36)</f>
        <v>0</v>
      </c>
      <c r="H36" s="138">
        <f>SUM('2'!Z37,'3'!I36)</f>
        <v>0</v>
      </c>
      <c r="I36" s="138">
        <f>SUM('2'!AA37,'3'!J36)</f>
        <v>0</v>
      </c>
      <c r="J36" s="137">
        <f>SUM('2'!AB37,'3'!K36)</f>
        <v>0</v>
      </c>
      <c r="K36" s="137">
        <f>SUM('2'!AC37,'3'!L36)</f>
        <v>0</v>
      </c>
      <c r="L36" s="137">
        <f>SUM('2'!AD37,'3'!M36)</f>
        <v>0</v>
      </c>
      <c r="M36" s="139"/>
      <c r="N36" s="139"/>
      <c r="O36" s="139"/>
      <c r="P36" s="139"/>
      <c r="R36" s="140">
        <v>200</v>
      </c>
      <c r="S36" s="141">
        <f t="shared" si="2"/>
        <v>200</v>
      </c>
      <c r="T36" s="141">
        <f t="shared" si="3"/>
        <v>200</v>
      </c>
    </row>
    <row r="37" spans="1:26" ht="75">
      <c r="A37" s="88">
        <v>31</v>
      </c>
      <c r="B37" s="89" t="str">
        <f>'2'!B38</f>
        <v xml:space="preserve">Муниципальное общеобразовательное 
учреждение средняя общеобразовательная школа № 50
</v>
      </c>
      <c r="C37" s="137">
        <f>SUM('2'!V38,'3'!G37)</f>
        <v>115</v>
      </c>
      <c r="D37" s="137">
        <f>SUM('2'!W38,'3'!D37)</f>
        <v>69</v>
      </c>
      <c r="E37" s="137">
        <f>SUM('2'!X38,'3'!E37)</f>
        <v>0</v>
      </c>
      <c r="F37" s="138">
        <f>SUM('2'!Y38,'3'!H37)</f>
        <v>9</v>
      </c>
      <c r="G37" s="137">
        <f>SUM('2'!R38,'3'!F37)</f>
        <v>3</v>
      </c>
      <c r="H37" s="138">
        <f>SUM('2'!Z38,'3'!I37)</f>
        <v>0</v>
      </c>
      <c r="I37" s="138">
        <f>SUM('2'!AA38,'3'!J37)</f>
        <v>0</v>
      </c>
      <c r="J37" s="137">
        <v>5</v>
      </c>
      <c r="K37" s="137">
        <f>SUM('2'!AC38,'3'!L37)</f>
        <v>45</v>
      </c>
      <c r="L37" s="137">
        <f>SUM('2'!AD38,'3'!M37)</f>
        <v>42</v>
      </c>
      <c r="M37" s="139">
        <v>4</v>
      </c>
      <c r="N37" s="139">
        <v>50</v>
      </c>
      <c r="O37" s="139">
        <v>0</v>
      </c>
      <c r="P37" s="139">
        <v>0</v>
      </c>
      <c r="R37" s="140">
        <v>110</v>
      </c>
      <c r="S37" s="141">
        <f t="shared" si="2"/>
        <v>115</v>
      </c>
      <c r="T37" s="141">
        <f t="shared" si="3"/>
        <v>0</v>
      </c>
    </row>
    <row r="38" spans="1:26" ht="75">
      <c r="A38" s="88">
        <v>32</v>
      </c>
      <c r="B38" s="89" t="str">
        <f>'2'!B39</f>
        <v xml:space="preserve">Муниципальное общеобразовательное 
учреждение средняя общеобразовательная школа № 51
</v>
      </c>
      <c r="C38" s="137">
        <f>SUM('2'!V39,'3'!G38)</f>
        <v>145</v>
      </c>
      <c r="D38" s="137">
        <f>SUM('2'!W39,'3'!D38)</f>
        <v>78</v>
      </c>
      <c r="E38" s="137">
        <f>SUM('2'!X39,'3'!E38)</f>
        <v>0</v>
      </c>
      <c r="F38" s="138">
        <f>SUM('2'!Y39,'3'!H38)</f>
        <v>40</v>
      </c>
      <c r="G38" s="137">
        <f>SUM('2'!R39,'3'!F38)</f>
        <v>2</v>
      </c>
      <c r="H38" s="138">
        <f>SUM('2'!Z39,'3'!I38)</f>
        <v>0</v>
      </c>
      <c r="I38" s="138">
        <f>SUM('2'!AA39,'3'!J38)</f>
        <v>1</v>
      </c>
      <c r="J38" s="137">
        <f>SUM('2'!AB39,'3'!K38)</f>
        <v>1</v>
      </c>
      <c r="K38" s="137">
        <f>SUM('2'!AC39,'3'!L38)</f>
        <v>104</v>
      </c>
      <c r="L38" s="137">
        <f>SUM('2'!AD39,'3'!M38)</f>
        <v>104</v>
      </c>
      <c r="M38" s="139">
        <v>2</v>
      </c>
      <c r="N38" s="139">
        <v>28</v>
      </c>
      <c r="O38" s="139">
        <v>0</v>
      </c>
      <c r="P38" s="139">
        <v>0</v>
      </c>
      <c r="R38" s="140">
        <v>144</v>
      </c>
      <c r="S38" s="141">
        <f t="shared" si="2"/>
        <v>145</v>
      </c>
      <c r="T38" s="141">
        <f t="shared" si="3"/>
        <v>0</v>
      </c>
    </row>
    <row r="39" spans="1:26" ht="75">
      <c r="A39" s="88">
        <v>33</v>
      </c>
      <c r="B39" s="89" t="str">
        <f>'2'!B40</f>
        <v xml:space="preserve">Муниципальное общеобразовательное 
учреждение средняя общеобразовательная школа № 53
</v>
      </c>
      <c r="C39" s="137">
        <f>SUM('2'!V40,'3'!G39)</f>
        <v>83</v>
      </c>
      <c r="D39" s="137">
        <f>SUM('2'!W40,'3'!D39)</f>
        <v>46</v>
      </c>
      <c r="E39" s="137">
        <f>SUM('2'!X40,'3'!E39)</f>
        <v>0</v>
      </c>
      <c r="F39" s="138">
        <f>SUM('2'!Y40,'3'!H39)</f>
        <v>63</v>
      </c>
      <c r="G39" s="137">
        <f>SUM('2'!R40,'3'!F39)</f>
        <v>1</v>
      </c>
      <c r="H39" s="138">
        <f>SUM('2'!Z40,'3'!I39)</f>
        <v>0</v>
      </c>
      <c r="I39" s="138">
        <f>SUM('2'!AA40,'3'!J39)</f>
        <v>2</v>
      </c>
      <c r="J39" s="137">
        <f>SUM('2'!AB40,'3'!K39)</f>
        <v>2</v>
      </c>
      <c r="K39" s="137">
        <f>SUM('2'!AC40,'3'!L39)</f>
        <v>49</v>
      </c>
      <c r="L39" s="137">
        <f>SUM('2'!AD40,'3'!M39)</f>
        <v>49</v>
      </c>
      <c r="M39" s="139">
        <v>0</v>
      </c>
      <c r="N39" s="139">
        <v>0</v>
      </c>
      <c r="O39" s="139">
        <v>0</v>
      </c>
      <c r="P39" s="139">
        <v>0</v>
      </c>
      <c r="R39" s="140">
        <v>81</v>
      </c>
      <c r="S39" s="141">
        <f t="shared" si="2"/>
        <v>83</v>
      </c>
      <c r="T39" s="141">
        <f t="shared" si="3"/>
        <v>0</v>
      </c>
    </row>
    <row r="40" spans="1:26" ht="75">
      <c r="A40" s="88">
        <v>34</v>
      </c>
      <c r="B40" s="89" t="str">
        <f>'2'!B41</f>
        <v xml:space="preserve">Муниципальное общеобразовательное 
учреждение средняя общеобразовательная школа № 62
</v>
      </c>
      <c r="C40" s="137">
        <f>SUM('2'!V41,'3'!G40)</f>
        <v>38</v>
      </c>
      <c r="D40" s="137">
        <f>SUM('2'!W41,'3'!D40)</f>
        <v>4</v>
      </c>
      <c r="E40" s="137">
        <f>SUM('2'!X41,'3'!E40)</f>
        <v>0</v>
      </c>
      <c r="F40" s="138">
        <f>SUM('2'!Y41,'3'!H40)</f>
        <v>4</v>
      </c>
      <c r="G40" s="137">
        <f>SUM('2'!R41,'3'!F40)</f>
        <v>0</v>
      </c>
      <c r="H40" s="138">
        <f>SUM('2'!Z41,'3'!I40)</f>
        <v>0</v>
      </c>
      <c r="I40" s="138">
        <f>SUM('2'!AA41,'3'!J40)</f>
        <v>0</v>
      </c>
      <c r="J40" s="137">
        <f>SUM('2'!AB41,'3'!K40)</f>
        <v>2</v>
      </c>
      <c r="K40" s="137">
        <f>SUM('2'!AC41,'3'!L40)</f>
        <v>24</v>
      </c>
      <c r="L40" s="137">
        <f>SUM('2'!AD41,'3'!M40)</f>
        <v>24</v>
      </c>
      <c r="M40" s="139">
        <v>0</v>
      </c>
      <c r="N40" s="139">
        <v>0</v>
      </c>
      <c r="O40" s="139">
        <v>0</v>
      </c>
      <c r="P40" s="139">
        <v>0</v>
      </c>
      <c r="R40" s="140">
        <v>36</v>
      </c>
      <c r="S40" s="141">
        <f t="shared" si="2"/>
        <v>38</v>
      </c>
      <c r="T40" s="141">
        <f t="shared" si="3"/>
        <v>0</v>
      </c>
    </row>
    <row r="41" spans="1:26" ht="60">
      <c r="A41" s="88">
        <v>35</v>
      </c>
      <c r="B41" s="89" t="str">
        <f>'2'!B42</f>
        <v xml:space="preserve">Муниципальное бюджетное общеобразовательное 
учреждение лицей № 1
</v>
      </c>
      <c r="C41" s="137">
        <f>SUM('2'!V42,'3'!G41)</f>
        <v>245</v>
      </c>
      <c r="D41" s="137">
        <f>SUM('2'!W42,'3'!D41)</f>
        <v>145</v>
      </c>
      <c r="E41" s="137">
        <f>SUM('2'!X42,'3'!E41)</f>
        <v>0</v>
      </c>
      <c r="F41" s="138">
        <f>SUM('2'!Y42,'3'!H41)</f>
        <v>50</v>
      </c>
      <c r="G41" s="137">
        <f>SUM('2'!R42,'3'!F41)</f>
        <v>1</v>
      </c>
      <c r="H41" s="138">
        <f>SUM('2'!Z42,'3'!I41)</f>
        <v>2</v>
      </c>
      <c r="I41" s="138">
        <f>SUM('2'!AA42,'3'!J41)</f>
        <v>0</v>
      </c>
      <c r="J41" s="137">
        <f>SUM('2'!AB42,'3'!K41)</f>
        <v>3</v>
      </c>
      <c r="K41" s="137">
        <f>SUM('2'!AC42,'3'!L41)</f>
        <v>207</v>
      </c>
      <c r="L41" s="137">
        <f>SUM('2'!AD42,'3'!M41)</f>
        <v>241</v>
      </c>
      <c r="M41" s="139"/>
      <c r="N41" s="139"/>
      <c r="O41" s="139"/>
      <c r="P41" s="139"/>
      <c r="R41" s="140">
        <v>244</v>
      </c>
      <c r="S41" s="141">
        <f t="shared" si="2"/>
        <v>245</v>
      </c>
      <c r="T41" s="141">
        <f t="shared" si="3"/>
        <v>0</v>
      </c>
    </row>
    <row r="42" spans="1:26" ht="75">
      <c r="A42" s="88">
        <v>36</v>
      </c>
      <c r="B42" s="89" t="str">
        <f>'2'!B43</f>
        <v xml:space="preserve">Муниципальное общеобразовательное учреждение "Инженерная школа города Комсомольска-на-Амуре"
</v>
      </c>
      <c r="C42" s="137">
        <f>SUM('2'!V43,'3'!G42)</f>
        <v>386</v>
      </c>
      <c r="D42" s="137">
        <f>SUM('2'!W43,'3'!D42)</f>
        <v>224</v>
      </c>
      <c r="E42" s="137">
        <f>SUM('2'!X43,'3'!E42)</f>
        <v>13</v>
      </c>
      <c r="F42" s="138">
        <f>SUM('2'!Y43,'3'!H42)</f>
        <v>386</v>
      </c>
      <c r="G42" s="137">
        <f>SUM('2'!R43,'3'!F42)</f>
        <v>10</v>
      </c>
      <c r="H42" s="138">
        <f>SUM('2'!Z43,'3'!I42)</f>
        <v>0</v>
      </c>
      <c r="I42" s="138">
        <f>SUM('2'!AA43,'3'!J42)</f>
        <v>0</v>
      </c>
      <c r="J42" s="137">
        <f>SUM('2'!AB43,'3'!K42)</f>
        <v>92</v>
      </c>
      <c r="K42" s="137">
        <f>SUM('2'!AC43,'3'!L42)</f>
        <v>386</v>
      </c>
      <c r="L42" s="137">
        <f>SUM('2'!AD43,'3'!M42)</f>
        <v>386</v>
      </c>
      <c r="M42" s="139">
        <v>11</v>
      </c>
      <c r="N42" s="139">
        <v>220</v>
      </c>
      <c r="O42" s="139">
        <v>0</v>
      </c>
      <c r="P42" s="139">
        <v>0</v>
      </c>
      <c r="R42" s="140">
        <v>289</v>
      </c>
      <c r="S42" s="141"/>
      <c r="T42" s="141"/>
      <c r="V42" s="146"/>
    </row>
    <row r="43" spans="1:26" ht="15">
      <c r="A43" s="37"/>
      <c r="B43" s="90" t="str">
        <f>'2'!B44</f>
        <v>Основного общего образования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26" ht="60">
      <c r="A44" s="88">
        <v>37</v>
      </c>
      <c r="B44" s="89" t="str">
        <f>'2'!B45</f>
        <v>Муниципальное общеобразовательное 
учреждение основная общеобразовательная школа № 29</v>
      </c>
      <c r="C44" s="137">
        <f>SUM('2'!V45,'3'!G44)</f>
        <v>0</v>
      </c>
      <c r="D44" s="53">
        <f>SUM('2'!W45,'3'!D44)</f>
        <v>0</v>
      </c>
      <c r="E44" s="53">
        <f>SUM('2'!X45,'3'!E44)</f>
        <v>0</v>
      </c>
      <c r="F44" s="39">
        <f>SUM('2'!Y45,'3'!H44)</f>
        <v>0</v>
      </c>
      <c r="G44" s="53">
        <f>SUM('2'!R45, '3'!F44)</f>
        <v>0</v>
      </c>
      <c r="H44" s="39">
        <f>SUM('2'!Z45,'3'!I44)</f>
        <v>0</v>
      </c>
      <c r="I44" s="39">
        <f>SUM('2'!AA45,'3'!J44)</f>
        <v>0</v>
      </c>
      <c r="J44" s="53">
        <f>SUM('2'!AB45,'3'!K44)</f>
        <v>0</v>
      </c>
      <c r="K44" s="53">
        <f>SUM('2'!AC45,'3'!L44)</f>
        <v>0</v>
      </c>
      <c r="L44" s="53">
        <f>SUM('2'!AD45,'3'!M44)</f>
        <v>0</v>
      </c>
      <c r="M44" s="147"/>
      <c r="N44" s="147"/>
      <c r="O44" s="147"/>
      <c r="P44" s="147"/>
      <c r="R44" s="148">
        <v>48</v>
      </c>
      <c r="S44" s="141">
        <f t="shared" si="2"/>
        <v>48</v>
      </c>
      <c r="T44" s="141">
        <f t="shared" si="3"/>
        <v>48</v>
      </c>
    </row>
    <row r="45" spans="1:26" ht="15">
      <c r="A45" s="37"/>
      <c r="B45" s="90" t="str">
        <f>'2'!B46</f>
        <v>Начального общего образования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</row>
    <row r="46" spans="1:26" ht="15">
      <c r="A46" s="88"/>
      <c r="B46" s="89">
        <f>'2'!B47</f>
        <v>0</v>
      </c>
      <c r="C46" s="138">
        <f>SUM('2'!V47,'3'!G46)</f>
        <v>0</v>
      </c>
      <c r="D46" s="39">
        <f>SUM('2'!W47,'3'!D46)</f>
        <v>0</v>
      </c>
      <c r="E46" s="39">
        <f>SUM('2'!X47,'3'!E46)</f>
        <v>0</v>
      </c>
      <c r="F46" s="39">
        <f>SUM('2'!Y47,'3'!H46)</f>
        <v>0</v>
      </c>
      <c r="G46" s="39">
        <f>SUM('2'!R47, '3'!F46)</f>
        <v>0</v>
      </c>
      <c r="H46" s="39">
        <f>SUM('2'!Z47,'3'!I46)</f>
        <v>0</v>
      </c>
      <c r="I46" s="39">
        <f>SUM('2'!AA47,'3'!J46)</f>
        <v>0</v>
      </c>
      <c r="J46" s="39">
        <f>SUM('2'!AB47,'3'!K46)</f>
        <v>0</v>
      </c>
      <c r="K46" s="39">
        <f>SUM('2'!AC47,'3'!L46)</f>
        <v>0</v>
      </c>
      <c r="L46" s="39">
        <f>SUM('2'!AD47,'3'!M46)</f>
        <v>0</v>
      </c>
      <c r="M46" s="147"/>
      <c r="N46" s="147"/>
      <c r="O46" s="147"/>
      <c r="P46" s="147"/>
    </row>
    <row r="47" spans="1:26" ht="15">
      <c r="A47" s="88"/>
      <c r="B47" s="89">
        <f>'2'!B48</f>
        <v>0</v>
      </c>
      <c r="C47" s="138">
        <f>SUM('2'!V48,'3'!G47)</f>
        <v>0</v>
      </c>
      <c r="D47" s="39">
        <f>SUM('2'!W48,'3'!D47)</f>
        <v>0</v>
      </c>
      <c r="E47" s="39">
        <f>SUM('2'!X48,'3'!E47)</f>
        <v>0</v>
      </c>
      <c r="F47" s="39">
        <f>SUM('2'!Y48,'3'!H47)</f>
        <v>0</v>
      </c>
      <c r="G47" s="39">
        <f>SUM('2'!R48,'3'!F47)</f>
        <v>0</v>
      </c>
      <c r="H47" s="39">
        <f>SUM('2'!Z48,'3'!I47)</f>
        <v>0</v>
      </c>
      <c r="I47" s="39">
        <f>SUM('2'!AA48,'3'!J47)</f>
        <v>0</v>
      </c>
      <c r="J47" s="39">
        <f>SUM('2'!AB48,'3'!K47)</f>
        <v>0</v>
      </c>
      <c r="K47" s="39">
        <f>SUM('2'!AC48,'3'!L47)</f>
        <v>0</v>
      </c>
      <c r="L47" s="39">
        <f>SUM('2'!AD48,'3'!M47)</f>
        <v>0</v>
      </c>
      <c r="M47" s="147"/>
      <c r="N47" s="147"/>
      <c r="O47" s="147"/>
      <c r="P47" s="147"/>
    </row>
    <row r="48" spans="1:26" ht="15">
      <c r="A48" s="88"/>
      <c r="B48" s="89">
        <f>'2'!B49</f>
        <v>0</v>
      </c>
      <c r="C48" s="138">
        <f>SUM('2'!V49,'3'!G48)</f>
        <v>0</v>
      </c>
      <c r="D48" s="39">
        <f>SUM('2'!W49,'3'!D48)</f>
        <v>0</v>
      </c>
      <c r="E48" s="39">
        <f>SUM('2'!X49,'3'!E48)</f>
        <v>0</v>
      </c>
      <c r="F48" s="39">
        <f>SUM('2'!Y49,'3'!H48)</f>
        <v>0</v>
      </c>
      <c r="G48" s="39">
        <f>SUM('2'!R49,'3'!F48)</f>
        <v>0</v>
      </c>
      <c r="H48" s="39">
        <f>SUM('2'!Z49,'3'!I48)</f>
        <v>0</v>
      </c>
      <c r="I48" s="39">
        <f>SUM('2'!AA49,'3'!J48)</f>
        <v>0</v>
      </c>
      <c r="J48" s="39">
        <f>SUM('2'!AB49,'3'!K48)</f>
        <v>0</v>
      </c>
      <c r="K48" s="39">
        <f>SUM('2'!AC49,'3'!L48)</f>
        <v>0</v>
      </c>
      <c r="L48" s="39">
        <f>SUM('2'!AD49,'3'!M48)</f>
        <v>0</v>
      </c>
      <c r="M48" s="147"/>
      <c r="N48" s="147"/>
      <c r="O48" s="147"/>
      <c r="P48" s="147"/>
    </row>
    <row r="49" spans="1:16" ht="31.5">
      <c r="A49" s="91"/>
      <c r="B49" s="92" t="str">
        <f>'2'!B50</f>
        <v>ИТОГО в общеобразовательных организациях:</v>
      </c>
      <c r="C49" s="93">
        <f t="shared" ref="C49:P49" si="4">SUM(C7:C42,C44:C44,C46:C48)</f>
        <v>4513</v>
      </c>
      <c r="D49" s="93">
        <f t="shared" si="4"/>
        <v>2600</v>
      </c>
      <c r="E49" s="93">
        <f t="shared" si="4"/>
        <v>60</v>
      </c>
      <c r="F49" s="93">
        <f t="shared" si="4"/>
        <v>1829</v>
      </c>
      <c r="G49" s="93">
        <f t="shared" si="4"/>
        <v>68</v>
      </c>
      <c r="H49" s="93">
        <f t="shared" si="4"/>
        <v>92</v>
      </c>
      <c r="I49" s="93">
        <f t="shared" si="4"/>
        <v>120</v>
      </c>
      <c r="J49" s="93">
        <f t="shared" si="4"/>
        <v>305</v>
      </c>
      <c r="K49" s="93">
        <f t="shared" si="4"/>
        <v>2891</v>
      </c>
      <c r="L49" s="93">
        <f t="shared" si="4"/>
        <v>3106</v>
      </c>
      <c r="M49" s="93">
        <f t="shared" si="4"/>
        <v>63</v>
      </c>
      <c r="N49" s="93">
        <f t="shared" si="4"/>
        <v>877</v>
      </c>
      <c r="O49" s="93">
        <f t="shared" si="4"/>
        <v>50</v>
      </c>
      <c r="P49" s="93">
        <f t="shared" si="4"/>
        <v>0</v>
      </c>
    </row>
    <row r="50" spans="1:16" ht="30">
      <c r="A50" s="94"/>
      <c r="B50" s="90" t="str">
        <f>'2'!B51</f>
        <v>Вечерние (сменные) общеобразовательные организации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</row>
    <row r="51" spans="1:16" ht="15">
      <c r="A51" s="95"/>
      <c r="B51" s="89">
        <f>'2'!B52</f>
        <v>0</v>
      </c>
      <c r="C51" s="138">
        <f>SUM('2'!V52,'3'!G51)</f>
        <v>0</v>
      </c>
      <c r="D51" s="39">
        <f>SUM('2'!W52,'3'!D51)</f>
        <v>0</v>
      </c>
      <c r="E51" s="39">
        <f>SUM('2'!X52,'3'!E51)</f>
        <v>0</v>
      </c>
      <c r="F51" s="39">
        <f>SUM('2'!Y52,'3'!H51)</f>
        <v>0</v>
      </c>
      <c r="G51" s="39">
        <f>SUM('2'!R52, '3'!F51)</f>
        <v>0</v>
      </c>
      <c r="H51" s="39">
        <f>SUM('2'!Z52,'3'!I51)</f>
        <v>0</v>
      </c>
      <c r="I51" s="39">
        <f>SUM('2'!AA52,'3'!J51)</f>
        <v>0</v>
      </c>
      <c r="J51" s="39">
        <f>SUM('2'!AB52,'3'!K51)</f>
        <v>0</v>
      </c>
      <c r="K51" s="39">
        <f>SUM('2'!AC52,'3'!L51)</f>
        <v>0</v>
      </c>
      <c r="L51" s="39">
        <f>SUM('2'!AD52,'3'!M51)</f>
        <v>0</v>
      </c>
      <c r="M51" s="147"/>
      <c r="N51" s="147"/>
      <c r="O51" s="147"/>
      <c r="P51" s="147"/>
    </row>
    <row r="52" spans="1:16" ht="15">
      <c r="A52" s="88"/>
      <c r="B52" s="89">
        <f>'2'!B53</f>
        <v>0</v>
      </c>
      <c r="C52" s="138">
        <f>SUM('2'!V53,'3'!G52)</f>
        <v>0</v>
      </c>
      <c r="D52" s="39">
        <f>SUM('2'!W53,'3'!D52)</f>
        <v>0</v>
      </c>
      <c r="E52" s="39">
        <f>SUM('2'!X53,'3'!E52)</f>
        <v>0</v>
      </c>
      <c r="F52" s="39">
        <f>SUM('2'!Y53,'3'!H52)</f>
        <v>0</v>
      </c>
      <c r="G52" s="39">
        <f>SUM('2'!R53,'3'!F52)</f>
        <v>0</v>
      </c>
      <c r="H52" s="39">
        <f>SUM('2'!Z53,'3'!I52)</f>
        <v>0</v>
      </c>
      <c r="I52" s="39">
        <f>SUM('2'!AA53,'3'!J52)</f>
        <v>0</v>
      </c>
      <c r="J52" s="39">
        <f>SUM('2'!AB53,'3'!K52)</f>
        <v>0</v>
      </c>
      <c r="K52" s="39">
        <f>SUM('2'!AC53,'3'!L52)</f>
        <v>0</v>
      </c>
      <c r="L52" s="39">
        <f>SUM('2'!AD53,'3'!M52)</f>
        <v>0</v>
      </c>
      <c r="M52" s="147"/>
      <c r="N52" s="147"/>
      <c r="O52" s="147"/>
      <c r="P52" s="147"/>
    </row>
    <row r="53" spans="1:16" ht="15">
      <c r="A53" s="88"/>
      <c r="B53" s="89">
        <f>'2'!B54</f>
        <v>0</v>
      </c>
      <c r="C53" s="138">
        <f>SUM('2'!V54,'3'!G53)</f>
        <v>0</v>
      </c>
      <c r="D53" s="39">
        <f>SUM('2'!W54,'3'!D53)</f>
        <v>0</v>
      </c>
      <c r="E53" s="39">
        <f>SUM('2'!X54,'3'!E53)</f>
        <v>0</v>
      </c>
      <c r="F53" s="39">
        <f>SUM('2'!Y54,'3'!H53)</f>
        <v>0</v>
      </c>
      <c r="G53" s="39">
        <f>SUM('2'!R54,'3'!F53)</f>
        <v>0</v>
      </c>
      <c r="H53" s="39">
        <f>SUM('2'!Z54,'3'!I53)</f>
        <v>0</v>
      </c>
      <c r="I53" s="39">
        <f>SUM('2'!AA54,'3'!J53)</f>
        <v>0</v>
      </c>
      <c r="J53" s="39">
        <f>SUM('2'!AB54,'3'!K53)</f>
        <v>0</v>
      </c>
      <c r="K53" s="39">
        <f>SUM('2'!AC54,'3'!L53)</f>
        <v>0</v>
      </c>
      <c r="L53" s="39">
        <f>SUM('2'!AD54,'3'!M53)</f>
        <v>0</v>
      </c>
      <c r="M53" s="147"/>
      <c r="N53" s="147"/>
      <c r="O53" s="147"/>
      <c r="P53" s="147"/>
    </row>
    <row r="54" spans="1:16" ht="47.25">
      <c r="A54" s="96"/>
      <c r="B54" s="92" t="str">
        <f>'2'!B55</f>
        <v>ИТОГО в вечерних (сменных) общеобразовательных организациях:</v>
      </c>
      <c r="C54" s="93">
        <f t="shared" ref="C54:L54" si="5">SUM(C51:C53)</f>
        <v>0</v>
      </c>
      <c r="D54" s="93">
        <f t="shared" si="5"/>
        <v>0</v>
      </c>
      <c r="E54" s="93">
        <f t="shared" si="5"/>
        <v>0</v>
      </c>
      <c r="F54" s="93">
        <f t="shared" si="5"/>
        <v>0</v>
      </c>
      <c r="G54" s="93">
        <f t="shared" si="5"/>
        <v>0</v>
      </c>
      <c r="H54" s="93">
        <f t="shared" si="5"/>
        <v>0</v>
      </c>
      <c r="I54" s="93">
        <f t="shared" si="5"/>
        <v>0</v>
      </c>
      <c r="J54" s="93">
        <f t="shared" si="5"/>
        <v>0</v>
      </c>
      <c r="K54" s="93">
        <f t="shared" si="5"/>
        <v>0</v>
      </c>
      <c r="L54" s="93">
        <f t="shared" si="5"/>
        <v>0</v>
      </c>
      <c r="M54" s="93">
        <f t="shared" ref="M54:P54" si="6">SUM(M51:M53)</f>
        <v>0</v>
      </c>
      <c r="N54" s="93">
        <f t="shared" si="6"/>
        <v>0</v>
      </c>
      <c r="O54" s="93">
        <f t="shared" si="6"/>
        <v>0</v>
      </c>
      <c r="P54" s="93">
        <f t="shared" si="6"/>
        <v>0</v>
      </c>
    </row>
    <row r="55" spans="1:16" ht="15">
      <c r="A55" s="97"/>
      <c r="B55" s="98" t="str">
        <f>'2'!B56</f>
        <v>ВСЕГО:</v>
      </c>
      <c r="C55" s="93">
        <f t="shared" ref="C55:L55" si="7">SUM(C49,C54)</f>
        <v>4513</v>
      </c>
      <c r="D55" s="93">
        <f t="shared" si="7"/>
        <v>2600</v>
      </c>
      <c r="E55" s="93">
        <f t="shared" si="7"/>
        <v>60</v>
      </c>
      <c r="F55" s="93">
        <f t="shared" si="7"/>
        <v>1829</v>
      </c>
      <c r="G55" s="93">
        <f t="shared" si="7"/>
        <v>68</v>
      </c>
      <c r="H55" s="93">
        <f t="shared" si="7"/>
        <v>92</v>
      </c>
      <c r="I55" s="93">
        <f t="shared" si="7"/>
        <v>120</v>
      </c>
      <c r="J55" s="93">
        <f t="shared" si="7"/>
        <v>305</v>
      </c>
      <c r="K55" s="93">
        <f t="shared" si="7"/>
        <v>2891</v>
      </c>
      <c r="L55" s="93">
        <f t="shared" si="7"/>
        <v>3106</v>
      </c>
      <c r="M55" s="93">
        <f t="shared" ref="M55:P55" si="8">SUM(M49,M54)</f>
        <v>63</v>
      </c>
      <c r="N55" s="93">
        <f t="shared" si="8"/>
        <v>877</v>
      </c>
      <c r="O55" s="93">
        <f t="shared" si="8"/>
        <v>50</v>
      </c>
      <c r="P55" s="93">
        <f t="shared" si="8"/>
        <v>0</v>
      </c>
    </row>
    <row r="56" spans="1:16">
      <c r="A56" s="11"/>
      <c r="B56" s="100"/>
    </row>
    <row r="57" spans="1:16" ht="15.75">
      <c r="A57" s="101" t="s">
        <v>128</v>
      </c>
      <c r="B57" s="149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</row>
    <row r="58" spans="1:16" ht="15.75">
      <c r="A58" s="150" t="s">
        <v>205</v>
      </c>
      <c r="B58" s="149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</row>
    <row r="59" spans="1:16" ht="15.75">
      <c r="A59" s="150" t="s">
        <v>206</v>
      </c>
      <c r="B59" s="149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</row>
    <row r="60" spans="1:16" ht="15.75">
      <c r="A60" s="151" t="s">
        <v>207</v>
      </c>
      <c r="B60" s="152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</row>
    <row r="61" spans="1:16">
      <c r="A61" s="104" t="s">
        <v>138</v>
      </c>
    </row>
    <row r="74" spans="9:9">
      <c r="I74" s="11">
        <f>5092-72+85</f>
        <v>5105</v>
      </c>
    </row>
  </sheetData>
  <mergeCells count="15">
    <mergeCell ref="R3:T3"/>
    <mergeCell ref="A1:P1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M3:N3"/>
    <mergeCell ref="O3:P3"/>
  </mergeCells>
  <pageMargins left="0.23622047244094491" right="0.23622047244094491" top="0.74803149606299213" bottom="0.74803149606299213" header="0.31496062992125984" footer="0.31496062992125984"/>
  <pageSetup paperSize="9" scale="1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57"/>
  <sheetViews>
    <sheetView workbookViewId="0">
      <pane ySplit="4" topLeftCell="A5" activePane="bottomLeft" state="frozen"/>
      <selection activeCell="V7" sqref="V7"/>
      <selection pane="bottomLeft" sqref="A1:X1"/>
    </sheetView>
  </sheetViews>
  <sheetFormatPr defaultRowHeight="12.75"/>
  <cols>
    <col min="1" max="1" width="5.42578125" style="21" customWidth="1"/>
    <col min="2" max="2" width="40.28515625" style="21" customWidth="1"/>
    <col min="3" max="6" width="12.42578125" style="21" bestFit="1" customWidth="1"/>
    <col min="7" max="8" width="16.5703125" style="21" customWidth="1"/>
    <col min="9" max="11" width="14.85546875" style="21" customWidth="1"/>
    <col min="12" max="12" width="16" style="21" customWidth="1"/>
    <col min="13" max="13" width="14.85546875" style="21" customWidth="1"/>
    <col min="14" max="14" width="14.85546875" style="153" customWidth="1"/>
    <col min="15" max="15" width="12.42578125" style="154" bestFit="1" customWidth="1"/>
    <col min="16" max="16" width="13.28515625" style="155" customWidth="1"/>
    <col min="17" max="17" width="12.42578125" style="154" bestFit="1" customWidth="1"/>
    <col min="18" max="18" width="12.42578125" style="155" bestFit="1" customWidth="1"/>
    <col min="19" max="19" width="12.42578125" style="154" bestFit="1" customWidth="1"/>
    <col min="20" max="20" width="12.42578125" style="155" bestFit="1" customWidth="1"/>
    <col min="21" max="21" width="12.42578125" style="154" bestFit="1" customWidth="1"/>
    <col min="22" max="22" width="12.42578125" style="155" bestFit="1" customWidth="1"/>
    <col min="23" max="23" width="12.28515625" style="154" customWidth="1"/>
    <col min="24" max="24" width="18.42578125" style="155" bestFit="1" customWidth="1"/>
    <col min="25" max="25" width="15" style="156" customWidth="1"/>
    <col min="26" max="26" width="23.42578125" style="154" customWidth="1"/>
    <col min="27" max="27" width="26" style="154" bestFit="1" customWidth="1"/>
    <col min="28" max="44" width="9.140625" style="157"/>
    <col min="45" max="16384" width="9.140625" style="21"/>
  </cols>
  <sheetData>
    <row r="1" spans="1:44" ht="14.25" customHeight="1">
      <c r="A1" s="540" t="s">
        <v>208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1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157"/>
      <c r="Z1" s="157"/>
      <c r="AA1" s="157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44" s="158" customFormat="1" ht="45.75" customHeight="1">
      <c r="A2" s="495" t="s">
        <v>21</v>
      </c>
      <c r="B2" s="495" t="s">
        <v>22</v>
      </c>
      <c r="C2" s="514" t="s">
        <v>209</v>
      </c>
      <c r="D2" s="515"/>
      <c r="E2" s="515"/>
      <c r="F2" s="515"/>
      <c r="G2" s="515"/>
      <c r="H2" s="515"/>
      <c r="I2" s="516"/>
      <c r="J2" s="542" t="s">
        <v>210</v>
      </c>
      <c r="K2" s="543"/>
      <c r="L2" s="543"/>
      <c r="M2" s="543"/>
      <c r="N2" s="544"/>
      <c r="O2" s="514" t="s">
        <v>211</v>
      </c>
      <c r="P2" s="515"/>
      <c r="Q2" s="515"/>
      <c r="R2" s="515"/>
      <c r="S2" s="515"/>
      <c r="T2" s="515"/>
      <c r="U2" s="515"/>
      <c r="V2" s="515"/>
      <c r="W2" s="515"/>
      <c r="X2" s="515"/>
      <c r="Y2" s="159"/>
      <c r="Z2" s="159"/>
      <c r="AA2" s="159"/>
      <c r="AB2" s="159"/>
      <c r="AC2" s="159"/>
    </row>
    <row r="3" spans="1:44" s="158" customFormat="1" ht="67.5" customHeight="1">
      <c r="A3" s="495"/>
      <c r="B3" s="495"/>
      <c r="C3" s="545" t="s">
        <v>212</v>
      </c>
      <c r="D3" s="545" t="s">
        <v>213</v>
      </c>
      <c r="E3" s="545" t="s">
        <v>214</v>
      </c>
      <c r="F3" s="547" t="s">
        <v>215</v>
      </c>
      <c r="G3" s="547" t="s">
        <v>216</v>
      </c>
      <c r="H3" s="548" t="s">
        <v>217</v>
      </c>
      <c r="I3" s="548" t="s">
        <v>218</v>
      </c>
      <c r="J3" s="548" t="s">
        <v>219</v>
      </c>
      <c r="K3" s="548" t="s">
        <v>220</v>
      </c>
      <c r="L3" s="548" t="s">
        <v>221</v>
      </c>
      <c r="M3" s="548" t="s">
        <v>222</v>
      </c>
      <c r="N3" s="551" t="s">
        <v>223</v>
      </c>
      <c r="O3" s="553" t="s">
        <v>224</v>
      </c>
      <c r="P3" s="554"/>
      <c r="Q3" s="550" t="s">
        <v>225</v>
      </c>
      <c r="R3" s="550"/>
      <c r="S3" s="550" t="s">
        <v>226</v>
      </c>
      <c r="T3" s="550"/>
      <c r="U3" s="550" t="s">
        <v>227</v>
      </c>
      <c r="V3" s="550"/>
      <c r="W3" s="550" t="s">
        <v>228</v>
      </c>
      <c r="X3" s="550"/>
      <c r="Y3" s="159"/>
      <c r="Z3" s="159"/>
      <c r="AA3" s="159"/>
      <c r="AB3" s="159"/>
      <c r="AC3" s="159"/>
    </row>
    <row r="4" spans="1:44" s="158" customFormat="1" ht="264.75" customHeight="1">
      <c r="A4" s="495"/>
      <c r="B4" s="495"/>
      <c r="C4" s="546"/>
      <c r="D4" s="546"/>
      <c r="E4" s="546"/>
      <c r="F4" s="547"/>
      <c r="G4" s="547"/>
      <c r="H4" s="549"/>
      <c r="I4" s="549"/>
      <c r="J4" s="549"/>
      <c r="K4" s="549"/>
      <c r="L4" s="549"/>
      <c r="M4" s="549"/>
      <c r="N4" s="552"/>
      <c r="O4" s="26" t="s">
        <v>229</v>
      </c>
      <c r="P4" s="26" t="s">
        <v>230</v>
      </c>
      <c r="Q4" s="26" t="s">
        <v>231</v>
      </c>
      <c r="R4" s="26" t="s">
        <v>232</v>
      </c>
      <c r="S4" s="26" t="s">
        <v>233</v>
      </c>
      <c r="T4" s="26" t="s">
        <v>234</v>
      </c>
      <c r="U4" s="26" t="s">
        <v>235</v>
      </c>
      <c r="V4" s="26" t="s">
        <v>236</v>
      </c>
      <c r="W4" s="26" t="s">
        <v>237</v>
      </c>
      <c r="X4" s="26" t="s">
        <v>238</v>
      </c>
      <c r="Y4" s="159"/>
      <c r="Z4" s="159"/>
      <c r="AA4" s="159"/>
      <c r="AB4" s="159"/>
      <c r="AC4" s="159"/>
    </row>
    <row r="5" spans="1:44" s="163" customFormat="1" ht="15.75" hidden="1">
      <c r="A5" s="164"/>
      <c r="B5" s="164"/>
      <c r="C5" s="35" t="s">
        <v>239</v>
      </c>
      <c r="D5" s="35" t="s">
        <v>240</v>
      </c>
      <c r="E5" s="35" t="s">
        <v>241</v>
      </c>
      <c r="F5" s="35" t="s">
        <v>242</v>
      </c>
      <c r="G5" s="35" t="s">
        <v>243</v>
      </c>
      <c r="H5" s="35" t="s">
        <v>244</v>
      </c>
      <c r="I5" s="35" t="s">
        <v>245</v>
      </c>
      <c r="J5" s="165" t="s">
        <v>246</v>
      </c>
      <c r="K5" s="165" t="s">
        <v>247</v>
      </c>
      <c r="L5" s="165" t="s">
        <v>248</v>
      </c>
      <c r="M5" s="165" t="s">
        <v>249</v>
      </c>
      <c r="N5" s="166" t="s">
        <v>250</v>
      </c>
      <c r="O5" s="7" t="s">
        <v>251</v>
      </c>
      <c r="P5" s="7" t="s">
        <v>252</v>
      </c>
      <c r="Q5" s="7" t="s">
        <v>253</v>
      </c>
      <c r="R5" s="7" t="s">
        <v>254</v>
      </c>
      <c r="S5" s="7" t="s">
        <v>255</v>
      </c>
      <c r="T5" s="7" t="s">
        <v>256</v>
      </c>
      <c r="U5" s="7" t="s">
        <v>257</v>
      </c>
      <c r="V5" s="7" t="s">
        <v>258</v>
      </c>
      <c r="W5" s="7" t="s">
        <v>259</v>
      </c>
      <c r="X5" s="7" t="s">
        <v>260</v>
      </c>
      <c r="Y5" s="167"/>
      <c r="Z5" s="167"/>
      <c r="AA5" s="167"/>
      <c r="AB5" s="167"/>
      <c r="AC5" s="167"/>
    </row>
    <row r="6" spans="1:44" s="20" customFormat="1" ht="21.75" customHeight="1">
      <c r="A6" s="168"/>
      <c r="B6" s="169" t="str">
        <f>'2'!B7</f>
        <v>Среднего общего образования</v>
      </c>
      <c r="C6" s="170"/>
      <c r="D6" s="170"/>
      <c r="E6" s="93"/>
      <c r="F6" s="93"/>
      <c r="G6" s="93"/>
      <c r="H6" s="93"/>
      <c r="I6" s="93"/>
      <c r="J6" s="171"/>
      <c r="K6" s="171"/>
      <c r="L6" s="171"/>
      <c r="M6" s="172"/>
      <c r="N6" s="172"/>
      <c r="O6" s="169"/>
      <c r="P6" s="169"/>
      <c r="Q6" s="173"/>
      <c r="R6" s="173"/>
      <c r="S6" s="173"/>
      <c r="T6" s="173"/>
      <c r="U6" s="173"/>
      <c r="V6" s="173"/>
      <c r="W6" s="173"/>
      <c r="X6" s="173"/>
      <c r="Y6" s="174"/>
      <c r="Z6" s="174"/>
      <c r="AA6" s="174"/>
      <c r="AB6" s="174"/>
      <c r="AC6" s="174"/>
    </row>
    <row r="7" spans="1:44" s="20" customFormat="1" ht="90" customHeight="1">
      <c r="A7" s="175">
        <v>1</v>
      </c>
      <c r="B7" s="117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89">
        <v>18</v>
      </c>
      <c r="D7" s="89">
        <v>0</v>
      </c>
      <c r="E7" s="89">
        <v>2</v>
      </c>
      <c r="F7" s="89">
        <v>7</v>
      </c>
      <c r="G7" s="176">
        <v>0</v>
      </c>
      <c r="H7" s="138">
        <f t="shared" ref="H7:H46" si="0">SUM(C7,D7,E7,F7)</f>
        <v>27</v>
      </c>
      <c r="I7" s="138">
        <f t="shared" ref="I7:I46" si="1">F7+E7+G7</f>
        <v>9</v>
      </c>
      <c r="J7" s="138">
        <f>'2'!C8+'2'!H8</f>
        <v>24</v>
      </c>
      <c r="K7" s="177">
        <v>24</v>
      </c>
      <c r="L7" s="178">
        <f t="shared" ref="L7:L53" si="2">K7/J7</f>
        <v>1</v>
      </c>
      <c r="M7" s="138">
        <f t="shared" ref="M7:M46" si="3">F7+G7</f>
        <v>7</v>
      </c>
      <c r="N7" s="179">
        <v>24</v>
      </c>
      <c r="O7" s="180">
        <v>0</v>
      </c>
      <c r="P7" s="180">
        <v>0</v>
      </c>
      <c r="Q7" s="58">
        <v>24</v>
      </c>
      <c r="R7" s="58">
        <v>1</v>
      </c>
      <c r="S7" s="58">
        <v>26</v>
      </c>
      <c r="T7" s="58">
        <v>2</v>
      </c>
      <c r="U7" s="58">
        <v>0</v>
      </c>
      <c r="V7" s="58">
        <v>0</v>
      </c>
      <c r="W7" s="58">
        <v>27</v>
      </c>
      <c r="X7" s="58">
        <v>1</v>
      </c>
      <c r="Y7" s="174"/>
      <c r="Z7" s="174"/>
      <c r="AA7" s="174"/>
      <c r="AB7" s="174"/>
      <c r="AC7" s="174"/>
    </row>
    <row r="8" spans="1:44" s="20" customFormat="1" ht="63">
      <c r="A8" s="175">
        <v>2</v>
      </c>
      <c r="B8" s="117" t="str">
        <f>'2'!B9</f>
        <v xml:space="preserve">Муниципальное общеобразовательное 
учреждение средняя общеобразовательная школа № 3
</v>
      </c>
      <c r="C8" s="89">
        <v>33</v>
      </c>
      <c r="D8" s="89">
        <v>0</v>
      </c>
      <c r="E8" s="89">
        <v>0</v>
      </c>
      <c r="F8" s="89">
        <v>6</v>
      </c>
      <c r="G8" s="176">
        <v>2</v>
      </c>
      <c r="H8" s="138">
        <f t="shared" si="0"/>
        <v>39</v>
      </c>
      <c r="I8" s="138">
        <f t="shared" si="1"/>
        <v>8</v>
      </c>
      <c r="J8" s="138">
        <f>'2'!C9+'2'!H9</f>
        <v>39</v>
      </c>
      <c r="K8" s="177">
        <v>37</v>
      </c>
      <c r="L8" s="178">
        <f t="shared" si="2"/>
        <v>0.94871794871794868</v>
      </c>
      <c r="M8" s="138">
        <f t="shared" si="3"/>
        <v>8</v>
      </c>
      <c r="N8" s="179">
        <v>29</v>
      </c>
      <c r="O8" s="180">
        <v>0</v>
      </c>
      <c r="P8" s="180">
        <v>0</v>
      </c>
      <c r="Q8" s="58">
        <v>27</v>
      </c>
      <c r="R8" s="58">
        <v>1</v>
      </c>
      <c r="S8" s="58">
        <v>3</v>
      </c>
      <c r="T8" s="58">
        <v>1</v>
      </c>
      <c r="U8" s="58">
        <v>0</v>
      </c>
      <c r="V8" s="58">
        <v>0</v>
      </c>
      <c r="W8" s="58">
        <v>33</v>
      </c>
      <c r="X8" s="58">
        <v>0</v>
      </c>
      <c r="Y8" s="174"/>
      <c r="Z8" s="174"/>
      <c r="AA8" s="174"/>
      <c r="AB8" s="174"/>
      <c r="AC8" s="174"/>
    </row>
    <row r="9" spans="1:44" s="20" customFormat="1" ht="94.5">
      <c r="A9" s="175">
        <v>3</v>
      </c>
      <c r="B9" s="117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89">
        <v>32</v>
      </c>
      <c r="D9" s="89">
        <v>1</v>
      </c>
      <c r="E9" s="89">
        <v>0</v>
      </c>
      <c r="F9" s="89">
        <v>10</v>
      </c>
      <c r="G9" s="176">
        <v>3</v>
      </c>
      <c r="H9" s="138">
        <f t="shared" si="0"/>
        <v>43</v>
      </c>
      <c r="I9" s="138">
        <f t="shared" si="1"/>
        <v>13</v>
      </c>
      <c r="J9" s="138">
        <f>'2'!C10+'2'!H10</f>
        <v>39</v>
      </c>
      <c r="K9" s="177">
        <v>35</v>
      </c>
      <c r="L9" s="178">
        <f t="shared" si="2"/>
        <v>0.89743589743589747</v>
      </c>
      <c r="M9" s="138">
        <f t="shared" si="3"/>
        <v>13</v>
      </c>
      <c r="N9" s="179">
        <v>32</v>
      </c>
      <c r="O9" s="180">
        <v>0</v>
      </c>
      <c r="P9" s="180">
        <v>0</v>
      </c>
      <c r="Q9" s="58">
        <v>23</v>
      </c>
      <c r="R9" s="58">
        <v>0</v>
      </c>
      <c r="S9" s="58">
        <v>7</v>
      </c>
      <c r="T9" s="58">
        <v>0</v>
      </c>
      <c r="U9" s="58">
        <v>2</v>
      </c>
      <c r="V9" s="58">
        <v>0</v>
      </c>
      <c r="W9" s="58">
        <v>35</v>
      </c>
      <c r="X9" s="58">
        <v>0</v>
      </c>
      <c r="Y9" s="174"/>
      <c r="Z9" s="174"/>
      <c r="AA9" s="174"/>
      <c r="AB9" s="174"/>
      <c r="AC9" s="174"/>
    </row>
    <row r="10" spans="1:44" s="20" customFormat="1" ht="63">
      <c r="A10" s="175">
        <v>4</v>
      </c>
      <c r="B10" s="117" t="str">
        <f>'2'!B11</f>
        <v xml:space="preserve">Муниципальное общеобразовательное 
учреждение средняя общеобразовательная школа № 5
</v>
      </c>
      <c r="C10" s="89"/>
      <c r="D10" s="89"/>
      <c r="E10" s="89"/>
      <c r="F10" s="89"/>
      <c r="G10" s="176"/>
      <c r="H10" s="138">
        <f t="shared" ref="H10:H44" si="4">SUM(C10,D10,E10,F10)</f>
        <v>0</v>
      </c>
      <c r="I10" s="138">
        <f t="shared" ref="I10:I44" si="5">F10+E10+G10</f>
        <v>0</v>
      </c>
      <c r="J10" s="138">
        <f>'2'!C11+'2'!H11</f>
        <v>0</v>
      </c>
      <c r="K10" s="177"/>
      <c r="L10" s="178" t="e">
        <f t="shared" si="2"/>
        <v>#DIV/0!</v>
      </c>
      <c r="M10" s="138">
        <f t="shared" si="3"/>
        <v>0</v>
      </c>
      <c r="N10" s="179"/>
      <c r="O10" s="180"/>
      <c r="P10" s="180"/>
      <c r="Q10" s="58"/>
      <c r="R10" s="58"/>
      <c r="S10" s="58"/>
      <c r="T10" s="58"/>
      <c r="U10" s="58"/>
      <c r="V10" s="58"/>
      <c r="W10" s="58"/>
      <c r="X10" s="58"/>
      <c r="Y10" s="174"/>
      <c r="Z10" s="174"/>
      <c r="AA10" s="174"/>
      <c r="AB10" s="174"/>
      <c r="AC10" s="174"/>
    </row>
    <row r="11" spans="1:44" s="20" customFormat="1" ht="63">
      <c r="A11" s="175">
        <v>5</v>
      </c>
      <c r="B11" s="117" t="str">
        <f>'2'!B12</f>
        <v xml:space="preserve">Муниципальное общеобразовательное 
учреждение средняя общеобразовательная школа № 6
</v>
      </c>
      <c r="C11" s="89">
        <v>21</v>
      </c>
      <c r="D11" s="89">
        <v>0</v>
      </c>
      <c r="E11" s="89">
        <v>0</v>
      </c>
      <c r="F11" s="89">
        <v>8</v>
      </c>
      <c r="G11" s="176">
        <v>2</v>
      </c>
      <c r="H11" s="138">
        <f t="shared" si="4"/>
        <v>29</v>
      </c>
      <c r="I11" s="138">
        <f t="shared" si="5"/>
        <v>10</v>
      </c>
      <c r="J11" s="138">
        <f>'2'!C12+'2'!H12</f>
        <v>36</v>
      </c>
      <c r="K11" s="177">
        <v>31</v>
      </c>
      <c r="L11" s="178">
        <f t="shared" si="2"/>
        <v>0.86111111111111116</v>
      </c>
      <c r="M11" s="138">
        <f t="shared" si="3"/>
        <v>10</v>
      </c>
      <c r="N11" s="179">
        <v>21</v>
      </c>
      <c r="O11" s="180">
        <v>0</v>
      </c>
      <c r="P11" s="180">
        <v>0</v>
      </c>
      <c r="Q11" s="58">
        <v>13</v>
      </c>
      <c r="R11" s="58">
        <v>1</v>
      </c>
      <c r="S11" s="58">
        <v>7</v>
      </c>
      <c r="T11" s="58">
        <v>0</v>
      </c>
      <c r="U11" s="58">
        <v>0</v>
      </c>
      <c r="V11" s="58">
        <v>0</v>
      </c>
      <c r="W11" s="58">
        <v>11</v>
      </c>
      <c r="X11" s="58">
        <v>0</v>
      </c>
      <c r="Y11" s="174"/>
      <c r="Z11" s="174"/>
      <c r="AA11" s="174"/>
      <c r="AB11" s="174"/>
      <c r="AC11" s="174"/>
    </row>
    <row r="12" spans="1:44" s="20" customFormat="1" ht="94.5">
      <c r="A12" s="175">
        <v>6</v>
      </c>
      <c r="B12" s="117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89"/>
      <c r="D12" s="89"/>
      <c r="E12" s="89"/>
      <c r="F12" s="89"/>
      <c r="G12" s="176"/>
      <c r="H12" s="138">
        <f t="shared" si="4"/>
        <v>0</v>
      </c>
      <c r="I12" s="138">
        <f t="shared" si="5"/>
        <v>0</v>
      </c>
      <c r="J12" s="138">
        <f>'2'!C13+'2'!H13</f>
        <v>0</v>
      </c>
      <c r="K12" s="177"/>
      <c r="L12" s="178" t="e">
        <f t="shared" si="2"/>
        <v>#DIV/0!</v>
      </c>
      <c r="M12" s="138">
        <f t="shared" ref="M12:M44" si="6">F12+G12</f>
        <v>0</v>
      </c>
      <c r="N12" s="179"/>
      <c r="O12" s="180"/>
      <c r="P12" s="180"/>
      <c r="Q12" s="58"/>
      <c r="R12" s="58"/>
      <c r="S12" s="58"/>
      <c r="T12" s="58"/>
      <c r="U12" s="58"/>
      <c r="V12" s="58"/>
      <c r="W12" s="58"/>
      <c r="X12" s="58"/>
      <c r="Y12" s="174"/>
      <c r="Z12" s="174"/>
      <c r="AA12" s="174"/>
      <c r="AB12" s="174"/>
      <c r="AC12" s="174"/>
    </row>
    <row r="13" spans="1:44" s="20" customFormat="1" ht="68.25" customHeight="1">
      <c r="A13" s="175">
        <v>7</v>
      </c>
      <c r="B13" s="117" t="str">
        <f>'2'!B14</f>
        <v xml:space="preserve">Муниципальное общеобразовательное 
учреждение средняя общеобразовательная школа № 8
</v>
      </c>
      <c r="C13" s="89">
        <v>19</v>
      </c>
      <c r="D13" s="89">
        <v>0</v>
      </c>
      <c r="E13" s="89">
        <v>0</v>
      </c>
      <c r="F13" s="89">
        <v>5</v>
      </c>
      <c r="G13" s="176">
        <v>2</v>
      </c>
      <c r="H13" s="138">
        <f t="shared" si="4"/>
        <v>24</v>
      </c>
      <c r="I13" s="138">
        <f t="shared" si="5"/>
        <v>7</v>
      </c>
      <c r="J13" s="138">
        <v>31</v>
      </c>
      <c r="K13" s="177">
        <v>21</v>
      </c>
      <c r="L13" s="178">
        <f t="shared" si="2"/>
        <v>0.67741935483870963</v>
      </c>
      <c r="M13" s="138">
        <f t="shared" si="6"/>
        <v>7</v>
      </c>
      <c r="N13" s="179">
        <v>17</v>
      </c>
      <c r="O13" s="180">
        <v>0</v>
      </c>
      <c r="P13" s="180">
        <v>0</v>
      </c>
      <c r="Q13" s="58">
        <v>6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11</v>
      </c>
      <c r="X13" s="58">
        <v>1</v>
      </c>
      <c r="Y13" s="174"/>
      <c r="Z13" s="174"/>
      <c r="AA13" s="174"/>
      <c r="AB13" s="174"/>
      <c r="AC13" s="174"/>
    </row>
    <row r="14" spans="1:44" s="20" customFormat="1" ht="62.1" customHeight="1">
      <c r="A14" s="175">
        <v>8</v>
      </c>
      <c r="B14" s="117" t="str">
        <f>'2'!B15</f>
        <v xml:space="preserve">Муниципальное общеобразовательное 
учреждение гимназия № 9
</v>
      </c>
      <c r="C14" s="180">
        <v>40</v>
      </c>
      <c r="D14" s="180">
        <v>0</v>
      </c>
      <c r="E14" s="180">
        <v>0</v>
      </c>
      <c r="F14" s="180">
        <v>6</v>
      </c>
      <c r="G14" s="58">
        <v>3</v>
      </c>
      <c r="H14" s="138">
        <f t="shared" si="4"/>
        <v>46</v>
      </c>
      <c r="I14" s="138">
        <v>13</v>
      </c>
      <c r="J14" s="138">
        <v>37</v>
      </c>
      <c r="K14" s="177">
        <v>37</v>
      </c>
      <c r="L14" s="178">
        <f t="shared" si="2"/>
        <v>1</v>
      </c>
      <c r="M14" s="138">
        <v>13</v>
      </c>
      <c r="N14" s="179">
        <v>37</v>
      </c>
      <c r="O14" s="180">
        <v>0</v>
      </c>
      <c r="P14" s="180">
        <v>0</v>
      </c>
      <c r="Q14" s="58">
        <v>18</v>
      </c>
      <c r="R14" s="58">
        <v>1</v>
      </c>
      <c r="S14" s="58">
        <v>3</v>
      </c>
      <c r="T14" s="58">
        <v>1</v>
      </c>
      <c r="U14" s="58">
        <v>0</v>
      </c>
      <c r="V14" s="58">
        <v>0</v>
      </c>
      <c r="W14" s="58">
        <v>48</v>
      </c>
      <c r="X14" s="58">
        <v>0</v>
      </c>
      <c r="Y14" s="174"/>
      <c r="Z14" s="174"/>
      <c r="AA14" s="174"/>
      <c r="AB14" s="174"/>
      <c r="AC14" s="174"/>
    </row>
    <row r="15" spans="1:44" s="20" customFormat="1" ht="63">
      <c r="A15" s="175">
        <v>5</v>
      </c>
      <c r="B15" s="117" t="str">
        <f>'2'!B16</f>
        <v xml:space="preserve">Муниципальное общеобразовательное 
учреждение средняя общеобразовательная школа № 13
</v>
      </c>
      <c r="C15" s="180">
        <v>4</v>
      </c>
      <c r="D15" s="180">
        <v>0</v>
      </c>
      <c r="E15" s="180">
        <v>0</v>
      </c>
      <c r="F15" s="180">
        <v>8</v>
      </c>
      <c r="G15" s="58">
        <v>0</v>
      </c>
      <c r="H15" s="138">
        <f t="shared" si="4"/>
        <v>12</v>
      </c>
      <c r="I15" s="138">
        <f t="shared" si="5"/>
        <v>8</v>
      </c>
      <c r="J15" s="138">
        <f>'2'!C16+'2'!H16</f>
        <v>10</v>
      </c>
      <c r="K15" s="177">
        <v>8</v>
      </c>
      <c r="L15" s="178">
        <f t="shared" si="2"/>
        <v>0.8</v>
      </c>
      <c r="M15" s="138">
        <f t="shared" si="6"/>
        <v>8</v>
      </c>
      <c r="N15" s="179">
        <v>4</v>
      </c>
      <c r="O15" s="180">
        <v>0</v>
      </c>
      <c r="P15" s="180">
        <v>0</v>
      </c>
      <c r="Q15" s="58">
        <v>5</v>
      </c>
      <c r="R15" s="58">
        <v>1</v>
      </c>
      <c r="S15" s="58">
        <v>0</v>
      </c>
      <c r="T15" s="58">
        <v>0</v>
      </c>
      <c r="U15" s="58">
        <v>0</v>
      </c>
      <c r="V15" s="58">
        <v>0</v>
      </c>
      <c r="W15" s="58">
        <v>14</v>
      </c>
      <c r="X15" s="58">
        <v>1</v>
      </c>
      <c r="Y15" s="174"/>
      <c r="Z15" s="174"/>
      <c r="AA15" s="174"/>
      <c r="AB15" s="174"/>
      <c r="AC15" s="174"/>
    </row>
    <row r="16" spans="1:44" s="20" customFormat="1" ht="63">
      <c r="A16" s="175">
        <v>10</v>
      </c>
      <c r="B16" s="117" t="str">
        <f>'2'!B17</f>
        <v xml:space="preserve">Муниципальное общеобразовательное
учреждение средняя общеобразовательная школа № 14
</v>
      </c>
      <c r="C16" s="180">
        <v>21</v>
      </c>
      <c r="D16" s="180"/>
      <c r="E16" s="180"/>
      <c r="F16" s="180">
        <v>7</v>
      </c>
      <c r="G16" s="58">
        <v>2</v>
      </c>
      <c r="H16" s="138">
        <f t="shared" si="4"/>
        <v>28</v>
      </c>
      <c r="I16" s="138">
        <f t="shared" si="5"/>
        <v>9</v>
      </c>
      <c r="J16" s="138">
        <f>'2'!C17+'2'!H17</f>
        <v>30</v>
      </c>
      <c r="K16" s="177">
        <v>28</v>
      </c>
      <c r="L16" s="178">
        <f t="shared" si="2"/>
        <v>0.93333333333333335</v>
      </c>
      <c r="M16" s="138">
        <f t="shared" si="6"/>
        <v>9</v>
      </c>
      <c r="N16" s="179">
        <v>0</v>
      </c>
      <c r="O16" s="180">
        <v>0</v>
      </c>
      <c r="P16" s="180">
        <v>0</v>
      </c>
      <c r="Q16" s="58">
        <v>16</v>
      </c>
      <c r="R16" s="58">
        <v>0</v>
      </c>
      <c r="S16" s="58">
        <v>2</v>
      </c>
      <c r="T16" s="58">
        <v>0</v>
      </c>
      <c r="U16" s="58">
        <v>0</v>
      </c>
      <c r="V16" s="58">
        <v>0</v>
      </c>
      <c r="W16" s="58">
        <v>27</v>
      </c>
      <c r="X16" s="58">
        <v>1</v>
      </c>
      <c r="Y16" s="174"/>
      <c r="Z16" s="174"/>
      <c r="AA16" s="174"/>
      <c r="AB16" s="174"/>
      <c r="AC16" s="174"/>
    </row>
    <row r="17" spans="1:29" s="20" customFormat="1" ht="63">
      <c r="A17" s="175">
        <v>11</v>
      </c>
      <c r="B17" s="117" t="str">
        <f>'2'!B18</f>
        <v xml:space="preserve">Муниципальное общеобразовательное 
учреждение средняя общеобразовательная школа № 15
</v>
      </c>
      <c r="C17" s="180">
        <v>13</v>
      </c>
      <c r="D17" s="180">
        <v>0</v>
      </c>
      <c r="E17" s="180">
        <v>0</v>
      </c>
      <c r="F17" s="180">
        <v>7</v>
      </c>
      <c r="G17" s="58">
        <v>2</v>
      </c>
      <c r="H17" s="138">
        <f t="shared" si="4"/>
        <v>20</v>
      </c>
      <c r="I17" s="138">
        <f t="shared" si="5"/>
        <v>9</v>
      </c>
      <c r="J17" s="138">
        <f>'2'!C18+'2'!H18</f>
        <v>35</v>
      </c>
      <c r="K17" s="177">
        <v>29</v>
      </c>
      <c r="L17" s="178">
        <f t="shared" si="2"/>
        <v>0.82857142857142863</v>
      </c>
      <c r="M17" s="138">
        <f t="shared" si="6"/>
        <v>9</v>
      </c>
      <c r="N17" s="179">
        <v>20</v>
      </c>
      <c r="O17" s="180">
        <v>0</v>
      </c>
      <c r="P17" s="180">
        <v>0</v>
      </c>
      <c r="Q17" s="58">
        <v>10</v>
      </c>
      <c r="R17" s="58">
        <v>1</v>
      </c>
      <c r="S17" s="58">
        <v>7</v>
      </c>
      <c r="T17" s="58">
        <v>0</v>
      </c>
      <c r="U17" s="58">
        <v>0</v>
      </c>
      <c r="V17" s="58">
        <v>0</v>
      </c>
      <c r="W17" s="58">
        <v>10</v>
      </c>
      <c r="X17" s="58">
        <v>0</v>
      </c>
      <c r="Y17" s="174"/>
      <c r="Z17" s="174"/>
      <c r="AA17" s="174"/>
      <c r="AB17" s="174"/>
      <c r="AC17" s="174"/>
    </row>
    <row r="18" spans="1:29" s="20" customFormat="1" ht="94.5">
      <c r="A18" s="175">
        <v>12</v>
      </c>
      <c r="B18" s="117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180">
        <v>25</v>
      </c>
      <c r="D18" s="180">
        <v>0</v>
      </c>
      <c r="E18" s="180">
        <v>0</v>
      </c>
      <c r="F18" s="180">
        <v>25</v>
      </c>
      <c r="G18" s="58">
        <v>3</v>
      </c>
      <c r="H18" s="138">
        <f t="shared" si="4"/>
        <v>50</v>
      </c>
      <c r="I18" s="138">
        <f t="shared" si="5"/>
        <v>28</v>
      </c>
      <c r="J18" s="138">
        <f>'2'!C19+'2'!H19</f>
        <v>36</v>
      </c>
      <c r="K18" s="177">
        <v>36</v>
      </c>
      <c r="L18" s="181">
        <f t="shared" si="2"/>
        <v>1</v>
      </c>
      <c r="M18" s="138">
        <f t="shared" si="6"/>
        <v>28</v>
      </c>
      <c r="N18" s="179">
        <v>25</v>
      </c>
      <c r="O18" s="182">
        <v>0</v>
      </c>
      <c r="P18" s="182">
        <v>0</v>
      </c>
      <c r="Q18" s="8">
        <v>14</v>
      </c>
      <c r="R18" s="8">
        <v>0</v>
      </c>
      <c r="S18" s="8">
        <v>5</v>
      </c>
      <c r="T18" s="8">
        <v>0</v>
      </c>
      <c r="U18" s="8">
        <v>0</v>
      </c>
      <c r="V18" s="8">
        <v>0</v>
      </c>
      <c r="W18" s="8">
        <v>46</v>
      </c>
      <c r="X18" s="8">
        <v>1</v>
      </c>
      <c r="Y18" s="174"/>
      <c r="Z18" s="174"/>
      <c r="AA18" s="174"/>
      <c r="AB18" s="174"/>
      <c r="AC18" s="174"/>
    </row>
    <row r="19" spans="1:29" s="20" customFormat="1" ht="78.75">
      <c r="A19" s="175">
        <v>13</v>
      </c>
      <c r="B19" s="117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180"/>
      <c r="D19" s="180"/>
      <c r="E19" s="180"/>
      <c r="F19" s="180"/>
      <c r="G19" s="58"/>
      <c r="H19" s="138">
        <f t="shared" si="4"/>
        <v>0</v>
      </c>
      <c r="I19" s="138">
        <f t="shared" si="5"/>
        <v>0</v>
      </c>
      <c r="J19" s="138">
        <f>'2'!C20+'2'!H20</f>
        <v>0</v>
      </c>
      <c r="K19" s="177"/>
      <c r="L19" s="178" t="e">
        <f t="shared" si="2"/>
        <v>#DIV/0!</v>
      </c>
      <c r="M19" s="138">
        <f t="shared" si="6"/>
        <v>0</v>
      </c>
      <c r="N19" s="179"/>
      <c r="O19" s="180"/>
      <c r="P19" s="180"/>
      <c r="Q19" s="58"/>
      <c r="R19" s="58"/>
      <c r="S19" s="58"/>
      <c r="T19" s="58"/>
      <c r="U19" s="58"/>
      <c r="V19" s="58"/>
      <c r="W19" s="58"/>
      <c r="X19" s="58"/>
      <c r="Y19" s="174"/>
      <c r="Z19" s="174"/>
      <c r="AA19" s="174"/>
      <c r="AB19" s="174"/>
      <c r="AC19" s="174"/>
    </row>
    <row r="20" spans="1:29" s="20" customFormat="1" ht="63">
      <c r="A20" s="175">
        <v>14</v>
      </c>
      <c r="B20" s="117" t="str">
        <f>'2'!B21</f>
        <v xml:space="preserve">Муниципальное общеобразовательное 
учреждение средняя общеобразовательная школа № 19
</v>
      </c>
      <c r="C20" s="180">
        <v>10</v>
      </c>
      <c r="D20" s="180">
        <v>0</v>
      </c>
      <c r="E20" s="180">
        <v>7</v>
      </c>
      <c r="F20" s="180">
        <v>0</v>
      </c>
      <c r="G20" s="58">
        <v>2</v>
      </c>
      <c r="H20" s="138">
        <f t="shared" si="4"/>
        <v>17</v>
      </c>
      <c r="I20" s="138">
        <f t="shared" si="5"/>
        <v>9</v>
      </c>
      <c r="J20" s="138">
        <f>'2'!C21+'2'!H21</f>
        <v>27</v>
      </c>
      <c r="K20" s="177">
        <v>15</v>
      </c>
      <c r="L20" s="178">
        <f t="shared" si="2"/>
        <v>0.55555555555555558</v>
      </c>
      <c r="M20" s="138">
        <f t="shared" si="6"/>
        <v>2</v>
      </c>
      <c r="N20" s="179">
        <v>10</v>
      </c>
      <c r="O20" s="180">
        <v>0</v>
      </c>
      <c r="P20" s="180">
        <v>0</v>
      </c>
      <c r="Q20" s="58">
        <v>15</v>
      </c>
      <c r="R20" s="58">
        <v>1</v>
      </c>
      <c r="S20" s="58">
        <v>2</v>
      </c>
      <c r="T20" s="58">
        <v>0</v>
      </c>
      <c r="U20" s="58">
        <v>0</v>
      </c>
      <c r="V20" s="58">
        <v>0</v>
      </c>
      <c r="W20" s="58">
        <v>9</v>
      </c>
      <c r="X20" s="58">
        <v>0</v>
      </c>
      <c r="Y20" s="174"/>
      <c r="Z20" s="174"/>
      <c r="AA20" s="174"/>
      <c r="AB20" s="174"/>
      <c r="AC20" s="174"/>
    </row>
    <row r="21" spans="1:29" s="20" customFormat="1" ht="63">
      <c r="A21" s="175">
        <v>15</v>
      </c>
      <c r="B21" s="117" t="str">
        <f>'2'!B22</f>
        <v xml:space="preserve">Муниципальное общеобразовательное 
учреждение средняя школа с кадетскими классами № 22
</v>
      </c>
      <c r="C21" s="180">
        <v>11</v>
      </c>
      <c r="D21" s="180">
        <v>0</v>
      </c>
      <c r="E21" s="180">
        <v>0</v>
      </c>
      <c r="F21" s="180">
        <v>6</v>
      </c>
      <c r="G21" s="58">
        <v>2</v>
      </c>
      <c r="H21" s="138">
        <f t="shared" si="4"/>
        <v>17</v>
      </c>
      <c r="I21" s="138">
        <f t="shared" si="5"/>
        <v>8</v>
      </c>
      <c r="J21" s="138">
        <f>'2'!C22+'2'!H22</f>
        <v>35</v>
      </c>
      <c r="K21" s="177">
        <v>19</v>
      </c>
      <c r="L21" s="178">
        <f t="shared" si="2"/>
        <v>0.54285714285714282</v>
      </c>
      <c r="M21" s="138">
        <f t="shared" si="6"/>
        <v>8</v>
      </c>
      <c r="N21" s="179">
        <v>11</v>
      </c>
      <c r="O21" s="180">
        <v>0</v>
      </c>
      <c r="P21" s="180">
        <v>0</v>
      </c>
      <c r="Q21" s="58">
        <v>6</v>
      </c>
      <c r="R21" s="58">
        <v>0</v>
      </c>
      <c r="S21" s="58">
        <v>2</v>
      </c>
      <c r="T21" s="58">
        <v>0</v>
      </c>
      <c r="U21" s="58">
        <v>0</v>
      </c>
      <c r="V21" s="58">
        <v>0</v>
      </c>
      <c r="W21" s="58">
        <v>13</v>
      </c>
      <c r="X21" s="58">
        <v>1</v>
      </c>
      <c r="Y21" s="174"/>
      <c r="Z21" s="174"/>
      <c r="AA21" s="174"/>
      <c r="AB21" s="174"/>
      <c r="AC21" s="174"/>
    </row>
    <row r="22" spans="1:29" s="20" customFormat="1" ht="110.25">
      <c r="A22" s="175">
        <v>16</v>
      </c>
      <c r="B22" s="117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180">
        <v>10</v>
      </c>
      <c r="D22" s="183">
        <v>1</v>
      </c>
      <c r="E22" s="183">
        <v>0</v>
      </c>
      <c r="F22" s="183">
        <v>13</v>
      </c>
      <c r="G22" s="58">
        <v>0</v>
      </c>
      <c r="H22" s="138">
        <f t="shared" si="4"/>
        <v>24</v>
      </c>
      <c r="I22" s="138">
        <f t="shared" si="5"/>
        <v>13</v>
      </c>
      <c r="J22" s="138">
        <f>'2'!C23+'2'!H23</f>
        <v>35</v>
      </c>
      <c r="K22" s="177">
        <v>35</v>
      </c>
      <c r="L22" s="178">
        <f t="shared" si="2"/>
        <v>1</v>
      </c>
      <c r="M22" s="138">
        <f t="shared" si="6"/>
        <v>13</v>
      </c>
      <c r="N22" s="179">
        <v>24</v>
      </c>
      <c r="O22" s="180">
        <v>0</v>
      </c>
      <c r="P22" s="183">
        <v>0</v>
      </c>
      <c r="Q22" s="71">
        <v>16</v>
      </c>
      <c r="R22" s="71">
        <v>0</v>
      </c>
      <c r="S22" s="71">
        <v>1</v>
      </c>
      <c r="T22" s="71">
        <v>0</v>
      </c>
      <c r="U22" s="71">
        <v>0</v>
      </c>
      <c r="V22" s="71">
        <v>0</v>
      </c>
      <c r="W22" s="71">
        <v>9</v>
      </c>
      <c r="X22" s="71">
        <v>1</v>
      </c>
      <c r="Y22" s="174"/>
      <c r="Z22" s="174"/>
      <c r="AA22" s="174"/>
      <c r="AB22" s="174"/>
      <c r="AC22" s="174"/>
    </row>
    <row r="23" spans="1:29" s="20" customFormat="1" ht="63">
      <c r="A23" s="175">
        <v>17</v>
      </c>
      <c r="B23" s="117" t="str">
        <f>'2'!B24</f>
        <v xml:space="preserve">Муниципальное общеобразовательное 
учреждение средняя общеобразовательная школа № 24
</v>
      </c>
      <c r="C23" s="180">
        <v>14</v>
      </c>
      <c r="D23" s="180">
        <v>0</v>
      </c>
      <c r="E23" s="180">
        <v>0</v>
      </c>
      <c r="F23" s="180">
        <v>7</v>
      </c>
      <c r="G23" s="58">
        <v>2</v>
      </c>
      <c r="H23" s="138">
        <f t="shared" si="4"/>
        <v>21</v>
      </c>
      <c r="I23" s="138">
        <f t="shared" si="5"/>
        <v>9</v>
      </c>
      <c r="J23" s="138">
        <f>'2'!C24+'2'!H24</f>
        <v>28</v>
      </c>
      <c r="K23" s="177">
        <v>22</v>
      </c>
      <c r="L23" s="178">
        <f t="shared" si="2"/>
        <v>0.7857142857142857</v>
      </c>
      <c r="M23" s="138">
        <f t="shared" si="6"/>
        <v>9</v>
      </c>
      <c r="N23" s="179">
        <v>20</v>
      </c>
      <c r="O23" s="180">
        <v>0</v>
      </c>
      <c r="P23" s="180">
        <v>0</v>
      </c>
      <c r="Q23" s="58">
        <v>12</v>
      </c>
      <c r="R23" s="58">
        <v>0</v>
      </c>
      <c r="S23" s="58">
        <v>6</v>
      </c>
      <c r="T23" s="58">
        <v>0</v>
      </c>
      <c r="U23" s="58">
        <v>0</v>
      </c>
      <c r="V23" s="58">
        <v>0</v>
      </c>
      <c r="W23" s="58">
        <v>8</v>
      </c>
      <c r="X23" s="58">
        <v>0</v>
      </c>
      <c r="Y23" s="174"/>
      <c r="Z23" s="174"/>
      <c r="AA23" s="174"/>
      <c r="AB23" s="174"/>
      <c r="AC23" s="174"/>
    </row>
    <row r="24" spans="1:29" s="20" customFormat="1" ht="63">
      <c r="A24" s="175">
        <v>18</v>
      </c>
      <c r="B24" s="117" t="str">
        <f>'2'!B25</f>
        <v xml:space="preserve">Муниципальное общеобразовательное 
учреждение средняя общеобразовательная школа № 27
</v>
      </c>
      <c r="C24" s="180"/>
      <c r="D24" s="180"/>
      <c r="E24" s="180"/>
      <c r="F24" s="180"/>
      <c r="G24" s="58"/>
      <c r="H24" s="138">
        <f t="shared" si="4"/>
        <v>0</v>
      </c>
      <c r="I24" s="138">
        <f t="shared" si="5"/>
        <v>0</v>
      </c>
      <c r="J24" s="138">
        <f>'2'!C25+'2'!H25</f>
        <v>35</v>
      </c>
      <c r="K24" s="177"/>
      <c r="L24" s="178">
        <f t="shared" si="2"/>
        <v>0</v>
      </c>
      <c r="M24" s="138">
        <f t="shared" si="6"/>
        <v>0</v>
      </c>
      <c r="N24" s="179"/>
      <c r="O24" s="180"/>
      <c r="P24" s="180"/>
      <c r="Q24" s="58"/>
      <c r="R24" s="58"/>
      <c r="S24" s="58"/>
      <c r="T24" s="58"/>
      <c r="U24" s="58"/>
      <c r="V24" s="58"/>
      <c r="W24" s="58"/>
      <c r="X24" s="58"/>
      <c r="Y24" s="174"/>
      <c r="Z24" s="174"/>
      <c r="AA24" s="174"/>
      <c r="AB24" s="174"/>
      <c r="AC24" s="174"/>
    </row>
    <row r="25" spans="1:29" s="20" customFormat="1" ht="63">
      <c r="A25" s="175">
        <v>19</v>
      </c>
      <c r="B25" s="117" t="str">
        <f>'2'!B26</f>
        <v xml:space="preserve">Муниципальное общеобразовательное 
учреждение средняя общеобразовательная школа № 28
</v>
      </c>
      <c r="C25" s="180">
        <v>9</v>
      </c>
      <c r="D25" s="180">
        <v>5</v>
      </c>
      <c r="E25" s="180">
        <v>0</v>
      </c>
      <c r="F25" s="180">
        <v>0</v>
      </c>
      <c r="G25" s="58">
        <v>0</v>
      </c>
      <c r="H25" s="138">
        <f t="shared" si="4"/>
        <v>14</v>
      </c>
      <c r="I25" s="138">
        <v>5</v>
      </c>
      <c r="J25" s="138">
        <f>'2'!C26+'2'!H26</f>
        <v>12</v>
      </c>
      <c r="K25" s="177">
        <v>11</v>
      </c>
      <c r="L25" s="178">
        <f t="shared" si="2"/>
        <v>0.91666666666666663</v>
      </c>
      <c r="M25" s="138">
        <v>5</v>
      </c>
      <c r="N25" s="179">
        <v>8</v>
      </c>
      <c r="O25" s="180">
        <v>0</v>
      </c>
      <c r="P25" s="180">
        <v>0</v>
      </c>
      <c r="Q25" s="58">
        <v>3</v>
      </c>
      <c r="R25" s="58">
        <v>1</v>
      </c>
      <c r="S25" s="58">
        <v>1</v>
      </c>
      <c r="T25" s="58">
        <v>1</v>
      </c>
      <c r="U25" s="58">
        <v>0</v>
      </c>
      <c r="V25" s="58">
        <v>0</v>
      </c>
      <c r="W25" s="58">
        <v>9</v>
      </c>
      <c r="X25" s="58">
        <v>0</v>
      </c>
      <c r="Y25" s="174"/>
      <c r="Z25" s="174"/>
      <c r="AA25" s="174"/>
      <c r="AB25" s="174"/>
      <c r="AC25" s="174"/>
    </row>
    <row r="26" spans="1:29" s="20" customFormat="1" ht="63">
      <c r="A26" s="175">
        <v>20</v>
      </c>
      <c r="B26" s="117" t="str">
        <f>'2'!B27</f>
        <v xml:space="preserve">Муниципальное общеобразовательное 
учреждение средняя общеобразовательная школа № 30
</v>
      </c>
      <c r="C26" s="180">
        <v>16</v>
      </c>
      <c r="D26" s="180">
        <v>0</v>
      </c>
      <c r="E26" s="180">
        <v>0</v>
      </c>
      <c r="F26" s="180">
        <v>7</v>
      </c>
      <c r="G26" s="58">
        <v>0</v>
      </c>
      <c r="H26" s="138">
        <f t="shared" si="4"/>
        <v>23</v>
      </c>
      <c r="I26" s="138">
        <f t="shared" si="5"/>
        <v>7</v>
      </c>
      <c r="J26" s="138">
        <f>'2'!C27+'2'!H27</f>
        <v>21</v>
      </c>
      <c r="K26" s="177">
        <v>20</v>
      </c>
      <c r="L26" s="178">
        <f t="shared" si="2"/>
        <v>0.95238095238095233</v>
      </c>
      <c r="M26" s="138">
        <f t="shared" si="6"/>
        <v>7</v>
      </c>
      <c r="N26" s="179">
        <v>20</v>
      </c>
      <c r="O26" s="180">
        <v>0</v>
      </c>
      <c r="P26" s="180">
        <v>0</v>
      </c>
      <c r="Q26" s="58">
        <v>14</v>
      </c>
      <c r="R26" s="58">
        <v>1</v>
      </c>
      <c r="S26" s="58">
        <v>1</v>
      </c>
      <c r="T26" s="58">
        <v>0</v>
      </c>
      <c r="U26" s="58">
        <v>0</v>
      </c>
      <c r="V26" s="58">
        <v>0</v>
      </c>
      <c r="W26" s="58">
        <v>14</v>
      </c>
      <c r="X26" s="58">
        <v>1</v>
      </c>
      <c r="Y26" s="174"/>
      <c r="Z26" s="174"/>
      <c r="AA26" s="174"/>
      <c r="AB26" s="174"/>
      <c r="AC26" s="174"/>
    </row>
    <row r="27" spans="1:29" s="20" customFormat="1" ht="63">
      <c r="A27" s="175">
        <v>21</v>
      </c>
      <c r="B27" s="117" t="str">
        <f>'2'!B28</f>
        <v xml:space="preserve">Муниципальное общеобразовательное 
учреждение средняя общеобразовательная школа № 31
</v>
      </c>
      <c r="C27" s="180">
        <v>7</v>
      </c>
      <c r="D27" s="180">
        <v>0</v>
      </c>
      <c r="E27" s="180">
        <v>0</v>
      </c>
      <c r="F27" s="180">
        <v>11</v>
      </c>
      <c r="G27" s="58">
        <v>3</v>
      </c>
      <c r="H27" s="138">
        <f t="shared" si="4"/>
        <v>18</v>
      </c>
      <c r="I27" s="138">
        <f t="shared" si="5"/>
        <v>14</v>
      </c>
      <c r="J27" s="138">
        <f>'2'!C28+'2'!H28</f>
        <v>48</v>
      </c>
      <c r="K27" s="177">
        <v>21</v>
      </c>
      <c r="L27" s="178">
        <f t="shared" si="2"/>
        <v>0.4375</v>
      </c>
      <c r="M27" s="138">
        <f t="shared" si="6"/>
        <v>14</v>
      </c>
      <c r="N27" s="179"/>
      <c r="O27" s="180">
        <v>0</v>
      </c>
      <c r="P27" s="180">
        <v>0</v>
      </c>
      <c r="Q27" s="58">
        <v>5</v>
      </c>
      <c r="R27" s="58">
        <v>1</v>
      </c>
      <c r="S27" s="58">
        <v>2</v>
      </c>
      <c r="T27" s="58">
        <v>1</v>
      </c>
      <c r="U27" s="58">
        <v>0</v>
      </c>
      <c r="V27" s="58">
        <v>0</v>
      </c>
      <c r="W27" s="58">
        <v>22</v>
      </c>
      <c r="X27" s="58">
        <v>0</v>
      </c>
      <c r="Y27" s="174"/>
      <c r="Z27" s="174"/>
      <c r="AA27" s="174"/>
      <c r="AB27" s="174"/>
      <c r="AC27" s="174"/>
    </row>
    <row r="28" spans="1:29" s="20" customFormat="1" ht="63">
      <c r="A28" s="175">
        <v>22</v>
      </c>
      <c r="B28" s="117" t="str">
        <f>'2'!B29</f>
        <v xml:space="preserve">Муниципальное общеобразовательное 
учреждение средняя общеобразовательная школа № 32
</v>
      </c>
      <c r="C28" s="180">
        <v>44</v>
      </c>
      <c r="D28" s="180">
        <v>0</v>
      </c>
      <c r="E28" s="180">
        <v>0</v>
      </c>
      <c r="F28" s="180">
        <v>13</v>
      </c>
      <c r="G28" s="58">
        <v>0</v>
      </c>
      <c r="H28" s="138">
        <f t="shared" si="4"/>
        <v>57</v>
      </c>
      <c r="I28" s="138">
        <f t="shared" si="5"/>
        <v>13</v>
      </c>
      <c r="J28" s="138">
        <f>'2'!C29+'2'!H29</f>
        <v>37</v>
      </c>
      <c r="K28" s="177">
        <v>37</v>
      </c>
      <c r="L28" s="178">
        <f t="shared" si="2"/>
        <v>1</v>
      </c>
      <c r="M28" s="138">
        <f t="shared" si="6"/>
        <v>13</v>
      </c>
      <c r="N28" s="179">
        <v>24</v>
      </c>
      <c r="O28" s="180">
        <v>0</v>
      </c>
      <c r="P28" s="180">
        <v>0</v>
      </c>
      <c r="Q28" s="58">
        <v>16</v>
      </c>
      <c r="R28" s="58">
        <v>0</v>
      </c>
      <c r="S28" s="58">
        <v>1</v>
      </c>
      <c r="T28" s="58">
        <v>0</v>
      </c>
      <c r="U28" s="58">
        <v>1</v>
      </c>
      <c r="V28" s="58">
        <v>0</v>
      </c>
      <c r="W28" s="58">
        <v>44</v>
      </c>
      <c r="X28" s="58">
        <v>2</v>
      </c>
      <c r="Y28" s="174"/>
      <c r="Z28" s="174"/>
      <c r="AA28" s="174"/>
      <c r="AB28" s="174"/>
      <c r="AC28" s="174"/>
    </row>
    <row r="29" spans="1:29" s="20" customFormat="1" ht="47.25">
      <c r="A29" s="175">
        <v>23</v>
      </c>
      <c r="B29" s="117" t="str">
        <f>'2'!B30</f>
        <v xml:space="preserve">Муниципальное общеобразовательное 
учреждение Лицей № 33
</v>
      </c>
      <c r="C29" s="184">
        <v>20</v>
      </c>
      <c r="D29" s="184">
        <v>3</v>
      </c>
      <c r="E29" s="184">
        <v>0</v>
      </c>
      <c r="F29" s="184">
        <v>15</v>
      </c>
      <c r="G29" s="185">
        <v>0</v>
      </c>
      <c r="H29" s="138">
        <f t="shared" si="4"/>
        <v>38</v>
      </c>
      <c r="I29" s="138">
        <f t="shared" si="5"/>
        <v>15</v>
      </c>
      <c r="J29" s="138">
        <v>39</v>
      </c>
      <c r="K29" s="177">
        <v>36</v>
      </c>
      <c r="L29" s="178">
        <f t="shared" si="2"/>
        <v>0.92307692307692313</v>
      </c>
      <c r="M29" s="138">
        <f t="shared" si="6"/>
        <v>15</v>
      </c>
      <c r="N29" s="179">
        <v>38</v>
      </c>
      <c r="O29" s="184">
        <v>0</v>
      </c>
      <c r="P29" s="186">
        <v>0</v>
      </c>
      <c r="Q29" s="187">
        <v>37</v>
      </c>
      <c r="R29" s="187">
        <v>1</v>
      </c>
      <c r="S29" s="187">
        <v>27</v>
      </c>
      <c r="T29" s="187">
        <v>0</v>
      </c>
      <c r="U29" s="187">
        <v>0</v>
      </c>
      <c r="V29" s="187">
        <v>0</v>
      </c>
      <c r="W29" s="187">
        <v>23</v>
      </c>
      <c r="X29" s="187">
        <v>1</v>
      </c>
      <c r="Y29" s="174"/>
      <c r="Z29" s="174"/>
      <c r="AA29" s="174"/>
      <c r="AB29" s="174"/>
      <c r="AC29" s="174"/>
    </row>
    <row r="30" spans="1:29" s="20" customFormat="1" ht="63">
      <c r="A30" s="175">
        <v>24</v>
      </c>
      <c r="B30" s="117" t="str">
        <f>'2'!B31</f>
        <v xml:space="preserve">Муниципальное общеобразовательное 
учреждение средняя общеобразовательная школа № 34
</v>
      </c>
      <c r="C30" s="180">
        <v>25</v>
      </c>
      <c r="D30" s="180">
        <v>0</v>
      </c>
      <c r="E30" s="180">
        <v>0</v>
      </c>
      <c r="F30" s="180">
        <v>7</v>
      </c>
      <c r="G30" s="58">
        <v>4</v>
      </c>
      <c r="H30" s="138">
        <f t="shared" si="4"/>
        <v>32</v>
      </c>
      <c r="I30" s="138">
        <f t="shared" si="5"/>
        <v>11</v>
      </c>
      <c r="J30" s="138">
        <f>'2'!C31+'2'!H31</f>
        <v>43</v>
      </c>
      <c r="K30" s="177">
        <v>4</v>
      </c>
      <c r="L30" s="178">
        <f t="shared" si="2"/>
        <v>9.3023255813953487E-2</v>
      </c>
      <c r="M30" s="138">
        <f t="shared" si="6"/>
        <v>11</v>
      </c>
      <c r="N30" s="188">
        <v>0.12</v>
      </c>
      <c r="O30" s="180">
        <v>0</v>
      </c>
      <c r="P30" s="180">
        <v>0</v>
      </c>
      <c r="Q30" s="58">
        <v>15</v>
      </c>
      <c r="R30" s="58">
        <v>1</v>
      </c>
      <c r="S30" s="58">
        <v>3</v>
      </c>
      <c r="T30" s="58">
        <v>0</v>
      </c>
      <c r="U30" s="58">
        <v>0</v>
      </c>
      <c r="V30" s="58">
        <v>0</v>
      </c>
      <c r="W30" s="58">
        <v>18</v>
      </c>
      <c r="X30" s="58">
        <v>1</v>
      </c>
      <c r="Y30" s="174"/>
      <c r="Z30" s="174"/>
      <c r="AA30" s="174"/>
      <c r="AB30" s="174"/>
      <c r="AC30" s="174"/>
    </row>
    <row r="31" spans="1:29" s="20" customFormat="1" ht="94.5">
      <c r="A31" s="175">
        <v>25</v>
      </c>
      <c r="B31" s="117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180">
        <v>17</v>
      </c>
      <c r="D31" s="180">
        <v>0</v>
      </c>
      <c r="E31" s="180">
        <v>0</v>
      </c>
      <c r="F31" s="180">
        <v>8</v>
      </c>
      <c r="G31" s="58">
        <v>2</v>
      </c>
      <c r="H31" s="138">
        <f t="shared" si="4"/>
        <v>25</v>
      </c>
      <c r="I31" s="138">
        <f t="shared" si="5"/>
        <v>10</v>
      </c>
      <c r="J31" s="138">
        <f>'2'!C32+'2'!H32</f>
        <v>55</v>
      </c>
      <c r="K31" s="177">
        <v>25</v>
      </c>
      <c r="L31" s="178">
        <f>K31/J31</f>
        <v>0.45454545454545453</v>
      </c>
      <c r="M31" s="138">
        <v>10</v>
      </c>
      <c r="N31" s="179">
        <v>25</v>
      </c>
      <c r="O31" s="180">
        <v>0</v>
      </c>
      <c r="P31" s="180">
        <v>0</v>
      </c>
      <c r="Q31" s="58">
        <v>12</v>
      </c>
      <c r="R31" s="58">
        <v>0</v>
      </c>
      <c r="S31" s="58">
        <v>6</v>
      </c>
      <c r="T31" s="58">
        <v>0</v>
      </c>
      <c r="U31" s="58">
        <v>1</v>
      </c>
      <c r="V31" s="58">
        <v>0</v>
      </c>
      <c r="W31" s="58">
        <v>14</v>
      </c>
      <c r="X31" s="58">
        <v>1</v>
      </c>
      <c r="Y31" s="174"/>
      <c r="Z31" s="174"/>
      <c r="AA31" s="174"/>
      <c r="AB31" s="174"/>
      <c r="AC31" s="174"/>
    </row>
    <row r="32" spans="1:29" s="20" customFormat="1" ht="63">
      <c r="A32" s="175">
        <v>26</v>
      </c>
      <c r="B32" s="117" t="str">
        <f>'2'!B33</f>
        <v xml:space="preserve">Муниципальное общеобразовательное 
учреждение средняя общеобразовательная школа № 36
</v>
      </c>
      <c r="C32" s="180"/>
      <c r="D32" s="180"/>
      <c r="E32" s="180"/>
      <c r="F32" s="180"/>
      <c r="G32" s="58"/>
      <c r="H32" s="138">
        <f t="shared" si="4"/>
        <v>0</v>
      </c>
      <c r="I32" s="138">
        <f t="shared" si="5"/>
        <v>0</v>
      </c>
      <c r="J32" s="138">
        <f>'2'!C33+'2'!H33</f>
        <v>0</v>
      </c>
      <c r="K32" s="177"/>
      <c r="L32" s="178" t="e">
        <f t="shared" si="2"/>
        <v>#DIV/0!</v>
      </c>
      <c r="M32" s="138">
        <f t="shared" si="6"/>
        <v>0</v>
      </c>
      <c r="N32" s="179"/>
      <c r="O32" s="180"/>
      <c r="P32" s="180"/>
      <c r="Q32" s="58"/>
      <c r="R32" s="58"/>
      <c r="S32" s="58"/>
      <c r="T32" s="58"/>
      <c r="U32" s="58"/>
      <c r="V32" s="58"/>
      <c r="W32" s="58"/>
      <c r="X32" s="58"/>
      <c r="Y32" s="174"/>
      <c r="Z32" s="174"/>
      <c r="AA32" s="174"/>
      <c r="AB32" s="174"/>
      <c r="AC32" s="174"/>
    </row>
    <row r="33" spans="1:29" s="20" customFormat="1" ht="63">
      <c r="A33" s="175">
        <v>27</v>
      </c>
      <c r="B33" s="117" t="str">
        <f>'2'!B34</f>
        <v xml:space="preserve">Муниципальное общеобразовательное 
учреждение средняя общеобразовательная школа № 37
</v>
      </c>
      <c r="C33" s="180">
        <v>30</v>
      </c>
      <c r="D33" s="180">
        <v>0</v>
      </c>
      <c r="E33" s="180">
        <v>0</v>
      </c>
      <c r="F33" s="180">
        <v>11</v>
      </c>
      <c r="G33" s="58">
        <v>0</v>
      </c>
      <c r="H33" s="138">
        <f t="shared" si="4"/>
        <v>41</v>
      </c>
      <c r="I33" s="138">
        <f t="shared" si="5"/>
        <v>11</v>
      </c>
      <c r="J33" s="138">
        <f>'2'!C34+'2'!H34</f>
        <v>48</v>
      </c>
      <c r="K33" s="177">
        <v>41</v>
      </c>
      <c r="L33" s="178">
        <f t="shared" si="2"/>
        <v>0.85416666666666663</v>
      </c>
      <c r="M33" s="138">
        <f t="shared" si="6"/>
        <v>11</v>
      </c>
      <c r="N33" s="179">
        <v>30</v>
      </c>
      <c r="O33" s="180">
        <v>0</v>
      </c>
      <c r="P33" s="180">
        <v>0</v>
      </c>
      <c r="Q33" s="58">
        <v>15</v>
      </c>
      <c r="R33" s="58">
        <v>1</v>
      </c>
      <c r="S33" s="58">
        <v>2</v>
      </c>
      <c r="T33" s="58">
        <v>1</v>
      </c>
      <c r="U33" s="58">
        <v>0</v>
      </c>
      <c r="V33" s="58">
        <v>0</v>
      </c>
      <c r="W33" s="58">
        <v>13</v>
      </c>
      <c r="X33" s="58">
        <v>0</v>
      </c>
      <c r="Y33" s="174"/>
      <c r="Z33" s="174"/>
      <c r="AA33" s="174"/>
      <c r="AB33" s="174"/>
      <c r="AC33" s="174"/>
    </row>
    <row r="34" spans="1:29" s="20" customFormat="1" ht="63">
      <c r="A34" s="175">
        <v>28</v>
      </c>
      <c r="B34" s="117" t="str">
        <f>'2'!B35</f>
        <v xml:space="preserve">Муниципальное общеобразовательное 
учреждение средняя общеобразовательная школа № 38
</v>
      </c>
      <c r="C34" s="180">
        <v>2</v>
      </c>
      <c r="D34" s="180">
        <v>0</v>
      </c>
      <c r="E34" s="180">
        <v>0</v>
      </c>
      <c r="F34" s="180">
        <v>2</v>
      </c>
      <c r="G34" s="58">
        <v>1</v>
      </c>
      <c r="H34" s="138">
        <f t="shared" si="4"/>
        <v>4</v>
      </c>
      <c r="I34" s="138">
        <f t="shared" si="5"/>
        <v>3</v>
      </c>
      <c r="J34" s="138">
        <f>'2'!C35+'2'!H35</f>
        <v>22</v>
      </c>
      <c r="K34" s="177">
        <v>5</v>
      </c>
      <c r="L34" s="178">
        <f t="shared" si="2"/>
        <v>0.22727272727272727</v>
      </c>
      <c r="M34" s="138">
        <f t="shared" si="6"/>
        <v>3</v>
      </c>
      <c r="N34" s="179">
        <v>2</v>
      </c>
      <c r="O34" s="180">
        <v>0</v>
      </c>
      <c r="P34" s="180">
        <v>0</v>
      </c>
      <c r="Q34" s="58">
        <v>2</v>
      </c>
      <c r="R34" s="58">
        <v>1</v>
      </c>
      <c r="S34" s="58">
        <v>0</v>
      </c>
      <c r="T34" s="58">
        <v>0</v>
      </c>
      <c r="U34" s="58">
        <v>0</v>
      </c>
      <c r="V34" s="58"/>
      <c r="W34" s="58">
        <v>2</v>
      </c>
      <c r="X34" s="58">
        <v>0</v>
      </c>
      <c r="Y34" s="174"/>
      <c r="Z34" s="174"/>
      <c r="AA34" s="174"/>
      <c r="AB34" s="174"/>
      <c r="AC34" s="174"/>
    </row>
    <row r="35" spans="1:29" s="20" customFormat="1" ht="63">
      <c r="A35" s="175">
        <v>29</v>
      </c>
      <c r="B35" s="117" t="str">
        <f>'2'!B36</f>
        <v xml:space="preserve">Муниципальное общеобразовательное 
учреждение средняя общеобразовательная школа № 42
</v>
      </c>
      <c r="C35" s="180">
        <v>30</v>
      </c>
      <c r="D35" s="180">
        <v>0</v>
      </c>
      <c r="E35" s="180">
        <v>0</v>
      </c>
      <c r="F35" s="180">
        <v>4</v>
      </c>
      <c r="G35" s="58">
        <v>2</v>
      </c>
      <c r="H35" s="138">
        <f t="shared" si="4"/>
        <v>34</v>
      </c>
      <c r="I35" s="138">
        <f t="shared" si="5"/>
        <v>6</v>
      </c>
      <c r="J35" s="138">
        <v>33</v>
      </c>
      <c r="K35" s="177">
        <v>33</v>
      </c>
      <c r="L35" s="178">
        <f t="shared" si="2"/>
        <v>1</v>
      </c>
      <c r="M35" s="138">
        <f t="shared" si="6"/>
        <v>6</v>
      </c>
      <c r="N35" s="179"/>
      <c r="O35" s="180">
        <v>0</v>
      </c>
      <c r="P35" s="180">
        <v>0</v>
      </c>
      <c r="Q35" s="58">
        <v>23</v>
      </c>
      <c r="R35" s="58">
        <v>0</v>
      </c>
      <c r="S35" s="58">
        <v>4</v>
      </c>
      <c r="T35" s="58">
        <v>0</v>
      </c>
      <c r="U35" s="58">
        <v>0</v>
      </c>
      <c r="V35" s="58">
        <v>0</v>
      </c>
      <c r="W35" s="58">
        <v>14</v>
      </c>
      <c r="X35" s="58">
        <v>0</v>
      </c>
      <c r="Y35" s="174"/>
      <c r="Z35" s="174"/>
      <c r="AA35" s="174"/>
      <c r="AB35" s="174"/>
      <c r="AC35" s="174"/>
    </row>
    <row r="36" spans="1:29" s="20" customFormat="1" ht="47.25">
      <c r="A36" s="175">
        <v>30</v>
      </c>
      <c r="B36" s="117" t="str">
        <f>'2'!B37</f>
        <v xml:space="preserve">Муниципальное общеобразовательное 
учреждение гимназия № 45
</v>
      </c>
      <c r="C36" s="180"/>
      <c r="D36" s="180"/>
      <c r="E36" s="180"/>
      <c r="F36" s="180"/>
      <c r="G36" s="58"/>
      <c r="H36" s="138">
        <f t="shared" si="4"/>
        <v>0</v>
      </c>
      <c r="I36" s="138">
        <f t="shared" si="5"/>
        <v>0</v>
      </c>
      <c r="J36" s="138">
        <f>'2'!C37+'2'!H37</f>
        <v>0</v>
      </c>
      <c r="K36" s="177"/>
      <c r="L36" s="178" t="e">
        <f>K36/J36</f>
        <v>#DIV/0!</v>
      </c>
      <c r="M36" s="138">
        <f t="shared" si="6"/>
        <v>0</v>
      </c>
      <c r="N36" s="179"/>
      <c r="O36" s="180"/>
      <c r="P36" s="180"/>
      <c r="Q36" s="58"/>
      <c r="R36" s="58"/>
      <c r="S36" s="58"/>
      <c r="T36" s="58"/>
      <c r="U36" s="58"/>
      <c r="V36" s="58"/>
      <c r="W36" s="58"/>
      <c r="X36" s="58"/>
      <c r="Y36" s="174"/>
      <c r="Z36" s="174"/>
      <c r="AA36" s="174"/>
      <c r="AB36" s="174"/>
      <c r="AC36" s="174"/>
    </row>
    <row r="37" spans="1:29" s="20" customFormat="1" ht="63">
      <c r="A37" s="175">
        <v>31</v>
      </c>
      <c r="B37" s="117" t="str">
        <f>'2'!B38</f>
        <v xml:space="preserve">Муниципальное общеобразовательное 
учреждение средняя общеобразовательная школа № 50
</v>
      </c>
      <c r="C37" s="180">
        <v>33</v>
      </c>
      <c r="D37" s="180">
        <v>0</v>
      </c>
      <c r="E37" s="180">
        <v>0</v>
      </c>
      <c r="F37" s="180">
        <v>5</v>
      </c>
      <c r="G37" s="58">
        <v>2</v>
      </c>
      <c r="H37" s="138">
        <f t="shared" si="4"/>
        <v>38</v>
      </c>
      <c r="I37" s="138">
        <f t="shared" si="5"/>
        <v>7</v>
      </c>
      <c r="J37" s="138">
        <f>'2'!C38+'2'!H38</f>
        <v>19</v>
      </c>
      <c r="K37" s="177">
        <v>19</v>
      </c>
      <c r="L37" s="178">
        <f t="shared" si="2"/>
        <v>1</v>
      </c>
      <c r="M37" s="138">
        <f t="shared" si="6"/>
        <v>7</v>
      </c>
      <c r="N37" s="179">
        <v>19</v>
      </c>
      <c r="O37" s="180">
        <v>0</v>
      </c>
      <c r="P37" s="180">
        <v>0</v>
      </c>
      <c r="Q37" s="58">
        <v>11</v>
      </c>
      <c r="R37" s="58">
        <v>1</v>
      </c>
      <c r="S37" s="58">
        <v>10</v>
      </c>
      <c r="T37" s="58">
        <v>1</v>
      </c>
      <c r="U37" s="58">
        <v>0</v>
      </c>
      <c r="V37" s="58">
        <v>0</v>
      </c>
      <c r="W37" s="58">
        <v>11</v>
      </c>
      <c r="X37" s="58">
        <v>0</v>
      </c>
      <c r="Y37" s="174"/>
      <c r="Z37" s="174"/>
      <c r="AA37" s="174"/>
      <c r="AB37" s="174"/>
      <c r="AC37" s="174"/>
    </row>
    <row r="38" spans="1:29" s="20" customFormat="1" ht="63">
      <c r="A38" s="175">
        <v>32</v>
      </c>
      <c r="B38" s="117" t="str">
        <f>'2'!B39</f>
        <v xml:space="preserve">Муниципальное общеобразовательное 
учреждение средняя общеобразовательная школа № 51
</v>
      </c>
      <c r="C38" s="180"/>
      <c r="D38" s="180"/>
      <c r="E38" s="180"/>
      <c r="F38" s="180"/>
      <c r="G38" s="58"/>
      <c r="H38" s="138">
        <f t="shared" si="4"/>
        <v>0</v>
      </c>
      <c r="I38" s="138">
        <f t="shared" si="5"/>
        <v>0</v>
      </c>
      <c r="J38" s="138">
        <f>'2'!C39+'2'!H39</f>
        <v>27</v>
      </c>
      <c r="K38" s="177"/>
      <c r="L38" s="178">
        <f t="shared" si="2"/>
        <v>0</v>
      </c>
      <c r="M38" s="138">
        <f t="shared" si="6"/>
        <v>0</v>
      </c>
      <c r="N38" s="179"/>
      <c r="O38" s="180"/>
      <c r="P38" s="180"/>
      <c r="Q38" s="58"/>
      <c r="R38" s="58"/>
      <c r="S38" s="58"/>
      <c r="T38" s="58"/>
      <c r="U38" s="58"/>
      <c r="V38" s="58"/>
      <c r="W38" s="58"/>
      <c r="X38" s="58"/>
      <c r="Y38" s="174"/>
      <c r="Z38" s="174"/>
      <c r="AA38" s="174"/>
      <c r="AB38" s="174"/>
      <c r="AC38" s="174"/>
    </row>
    <row r="39" spans="1:29" s="20" customFormat="1" ht="63">
      <c r="A39" s="175">
        <v>33</v>
      </c>
      <c r="B39" s="117" t="str">
        <f>'2'!B40</f>
        <v xml:space="preserve">Муниципальное общеобразовательное 
учреждение средняя общеобразовательная школа № 53
</v>
      </c>
      <c r="C39" s="180">
        <v>4</v>
      </c>
      <c r="D39" s="180">
        <v>0</v>
      </c>
      <c r="E39" s="180">
        <v>0</v>
      </c>
      <c r="F39" s="180">
        <v>4</v>
      </c>
      <c r="G39" s="58">
        <v>2</v>
      </c>
      <c r="H39" s="138">
        <f t="shared" si="4"/>
        <v>8</v>
      </c>
      <c r="I39" s="138">
        <f t="shared" si="5"/>
        <v>6</v>
      </c>
      <c r="J39" s="138">
        <v>25</v>
      </c>
      <c r="K39" s="177">
        <v>10</v>
      </c>
      <c r="L39" s="178">
        <f t="shared" si="2"/>
        <v>0.4</v>
      </c>
      <c r="M39" s="138">
        <f t="shared" si="6"/>
        <v>6</v>
      </c>
      <c r="N39" s="179">
        <v>4</v>
      </c>
      <c r="O39" s="180">
        <v>0</v>
      </c>
      <c r="P39" s="180">
        <v>0</v>
      </c>
      <c r="Q39" s="58">
        <v>8</v>
      </c>
      <c r="R39" s="58">
        <v>0</v>
      </c>
      <c r="S39" s="58">
        <v>6</v>
      </c>
      <c r="T39" s="58">
        <v>0</v>
      </c>
      <c r="U39" s="58">
        <v>0</v>
      </c>
      <c r="V39" s="58">
        <v>0</v>
      </c>
      <c r="W39" s="58">
        <v>13</v>
      </c>
      <c r="X39" s="58">
        <v>1</v>
      </c>
      <c r="Y39" s="174"/>
      <c r="Z39" s="174"/>
      <c r="AA39" s="174"/>
      <c r="AB39" s="174"/>
      <c r="AC39" s="174"/>
    </row>
    <row r="40" spans="1:29" s="20" customFormat="1" ht="63">
      <c r="A40" s="175">
        <v>34</v>
      </c>
      <c r="B40" s="117" t="str">
        <f>'2'!B41</f>
        <v xml:space="preserve">Муниципальное общеобразовательное 
учреждение средняя общеобразовательная школа № 62
</v>
      </c>
      <c r="C40" s="180">
        <v>6</v>
      </c>
      <c r="D40" s="180">
        <v>0</v>
      </c>
      <c r="E40" s="180">
        <v>0</v>
      </c>
      <c r="F40" s="180">
        <v>2</v>
      </c>
      <c r="G40" s="58">
        <v>0</v>
      </c>
      <c r="H40" s="138">
        <f t="shared" si="4"/>
        <v>8</v>
      </c>
      <c r="I40" s="138">
        <f t="shared" si="5"/>
        <v>2</v>
      </c>
      <c r="J40" s="138">
        <f>'2'!C41+'2'!H41</f>
        <v>11</v>
      </c>
      <c r="K40" s="177">
        <v>2</v>
      </c>
      <c r="L40" s="178">
        <f t="shared" si="2"/>
        <v>0.18181818181818182</v>
      </c>
      <c r="M40" s="138">
        <f t="shared" si="6"/>
        <v>2</v>
      </c>
      <c r="N40" s="179">
        <v>7</v>
      </c>
      <c r="O40" s="180">
        <v>0</v>
      </c>
      <c r="P40" s="180">
        <v>0</v>
      </c>
      <c r="Q40" s="58">
        <v>6</v>
      </c>
      <c r="R40" s="58">
        <v>1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174"/>
      <c r="Z40" s="174"/>
      <c r="AA40" s="174"/>
      <c r="AB40" s="174"/>
      <c r="AC40" s="174"/>
    </row>
    <row r="41" spans="1:29" s="20" customFormat="1" ht="63">
      <c r="A41" s="175">
        <v>35</v>
      </c>
      <c r="B41" s="117" t="str">
        <f>'2'!B42</f>
        <v xml:space="preserve">Муниципальное бюджетное общеобразовательное 
учреждение лицей № 1
</v>
      </c>
      <c r="C41" s="180">
        <v>26</v>
      </c>
      <c r="D41" s="183">
        <v>0</v>
      </c>
      <c r="E41" s="183">
        <v>1</v>
      </c>
      <c r="F41" s="183">
        <v>16</v>
      </c>
      <c r="G41" s="79">
        <v>2</v>
      </c>
      <c r="H41" s="138">
        <f t="shared" si="4"/>
        <v>43</v>
      </c>
      <c r="I41" s="138">
        <f t="shared" si="5"/>
        <v>19</v>
      </c>
      <c r="J41" s="189">
        <v>35</v>
      </c>
      <c r="K41" s="190">
        <v>35</v>
      </c>
      <c r="L41" s="178">
        <f t="shared" ref="L41:L42" si="7">K41/J41</f>
        <v>1</v>
      </c>
      <c r="M41" s="138">
        <f t="shared" si="6"/>
        <v>18</v>
      </c>
      <c r="N41" s="179">
        <v>17</v>
      </c>
      <c r="O41" s="183">
        <v>0</v>
      </c>
      <c r="P41" s="183">
        <v>0</v>
      </c>
      <c r="Q41" s="71">
        <v>20</v>
      </c>
      <c r="R41" s="71">
        <v>1</v>
      </c>
      <c r="S41" s="71">
        <v>1</v>
      </c>
      <c r="T41" s="71">
        <v>0</v>
      </c>
      <c r="U41" s="71">
        <v>0</v>
      </c>
      <c r="V41" s="71">
        <v>0</v>
      </c>
      <c r="W41" s="71">
        <v>55</v>
      </c>
      <c r="X41" s="71">
        <v>0</v>
      </c>
      <c r="Y41" s="174"/>
      <c r="Z41" s="174"/>
      <c r="AA41" s="174"/>
      <c r="AB41" s="174"/>
      <c r="AC41" s="174"/>
    </row>
    <row r="42" spans="1:29" s="20" customFormat="1" ht="63">
      <c r="A42" s="175">
        <v>36</v>
      </c>
      <c r="B42" s="117" t="str">
        <f>'2'!B43</f>
        <v xml:space="preserve">Муниципальное общеобразовательное учреждение "Инженерная школа города Комсомольска-на-Амуре"
</v>
      </c>
      <c r="C42" s="180">
        <v>0</v>
      </c>
      <c r="D42" s="180">
        <v>25</v>
      </c>
      <c r="E42" s="180">
        <v>0</v>
      </c>
      <c r="F42" s="180">
        <v>0</v>
      </c>
      <c r="G42" s="58">
        <v>10</v>
      </c>
      <c r="H42" s="138">
        <f t="shared" si="4"/>
        <v>25</v>
      </c>
      <c r="I42" s="138">
        <f t="shared" si="5"/>
        <v>10</v>
      </c>
      <c r="J42" s="138">
        <f>'2'!C43+'2'!H43</f>
        <v>25</v>
      </c>
      <c r="K42" s="177">
        <v>0</v>
      </c>
      <c r="L42" s="178">
        <f t="shared" si="7"/>
        <v>0</v>
      </c>
      <c r="M42" s="138">
        <f t="shared" si="6"/>
        <v>10</v>
      </c>
      <c r="N42" s="179">
        <v>25</v>
      </c>
      <c r="O42" s="180">
        <v>6</v>
      </c>
      <c r="P42" s="180">
        <v>6</v>
      </c>
      <c r="Q42" s="58">
        <v>14</v>
      </c>
      <c r="R42" s="58">
        <v>0</v>
      </c>
      <c r="S42" s="58">
        <v>1</v>
      </c>
      <c r="T42" s="58">
        <v>0</v>
      </c>
      <c r="U42" s="58">
        <v>0</v>
      </c>
      <c r="V42" s="58">
        <v>0</v>
      </c>
      <c r="W42" s="58">
        <v>67</v>
      </c>
      <c r="X42" s="58">
        <v>1</v>
      </c>
      <c r="Y42" s="174"/>
      <c r="Z42" s="174" t="s">
        <v>261</v>
      </c>
      <c r="AA42" s="174"/>
      <c r="AB42" s="174"/>
      <c r="AC42" s="174"/>
    </row>
    <row r="43" spans="1:29" s="20" customFormat="1" ht="15">
      <c r="A43" s="168"/>
      <c r="B43" s="169" t="str">
        <f>'2'!B46</f>
        <v>Начального общего образования</v>
      </c>
      <c r="C43" s="93"/>
      <c r="D43" s="93"/>
      <c r="E43" s="93"/>
      <c r="F43" s="93"/>
      <c r="G43" s="93"/>
      <c r="H43" s="93"/>
      <c r="I43" s="93"/>
      <c r="J43" s="171"/>
      <c r="K43" s="171"/>
      <c r="L43" s="171"/>
      <c r="M43" s="171"/>
      <c r="N43" s="171"/>
      <c r="O43" s="169"/>
      <c r="P43" s="169"/>
      <c r="Q43" s="93"/>
      <c r="R43" s="93"/>
      <c r="S43" s="93"/>
      <c r="T43" s="93"/>
      <c r="U43" s="93"/>
      <c r="V43" s="93"/>
      <c r="W43" s="93"/>
      <c r="X43" s="93"/>
      <c r="Y43" s="174"/>
      <c r="Z43" s="174"/>
      <c r="AA43" s="174"/>
      <c r="AB43" s="174"/>
      <c r="AC43" s="174"/>
    </row>
    <row r="44" spans="1:29" s="20" customFormat="1" ht="47.25">
      <c r="A44" s="175">
        <v>37</v>
      </c>
      <c r="B44" s="117" t="str">
        <f>'2'!B45</f>
        <v>Муниципальное общеобразовательное 
учреждение основная общеобразовательная школа № 29</v>
      </c>
      <c r="C44" s="89"/>
      <c r="D44" s="89"/>
      <c r="E44" s="89"/>
      <c r="F44" s="89"/>
      <c r="G44" s="176"/>
      <c r="H44" s="138">
        <f t="shared" si="4"/>
        <v>0</v>
      </c>
      <c r="I44" s="138">
        <f t="shared" si="5"/>
        <v>0</v>
      </c>
      <c r="J44" s="138">
        <f>'2'!C47+'2'!H47</f>
        <v>0</v>
      </c>
      <c r="K44" s="89"/>
      <c r="L44" s="188" t="e">
        <f t="shared" si="2"/>
        <v>#DIV/0!</v>
      </c>
      <c r="M44" s="51">
        <f t="shared" si="6"/>
        <v>0</v>
      </c>
      <c r="N44" s="191"/>
      <c r="O44" s="180"/>
      <c r="P44" s="180"/>
      <c r="Q44" s="58"/>
      <c r="R44" s="58"/>
      <c r="S44" s="58"/>
      <c r="T44" s="58"/>
      <c r="U44" s="58"/>
      <c r="V44" s="58"/>
      <c r="W44" s="58"/>
      <c r="X44" s="58"/>
      <c r="Y44" s="174"/>
      <c r="Z44" s="174"/>
      <c r="AA44" s="174"/>
      <c r="AB44" s="174"/>
      <c r="AC44" s="174"/>
    </row>
    <row r="45" spans="1:29" s="20" customFormat="1" ht="15">
      <c r="A45" s="175"/>
      <c r="B45" s="89">
        <f>'2'!B48</f>
        <v>0</v>
      </c>
      <c r="C45" s="89"/>
      <c r="D45" s="89"/>
      <c r="E45" s="89"/>
      <c r="F45" s="89"/>
      <c r="G45" s="176"/>
      <c r="H45" s="138">
        <f t="shared" si="0"/>
        <v>0</v>
      </c>
      <c r="I45" s="138">
        <f t="shared" si="1"/>
        <v>0</v>
      </c>
      <c r="J45" s="51">
        <f>'2'!C48+'2'!H48</f>
        <v>0</v>
      </c>
      <c r="K45" s="89"/>
      <c r="L45" s="188" t="e">
        <f t="shared" si="2"/>
        <v>#DIV/0!</v>
      </c>
      <c r="M45" s="51">
        <f t="shared" si="3"/>
        <v>0</v>
      </c>
      <c r="N45" s="188"/>
      <c r="O45" s="90"/>
      <c r="P45" s="90"/>
      <c r="Q45" s="51"/>
      <c r="R45" s="51"/>
      <c r="S45" s="51"/>
      <c r="T45" s="51"/>
      <c r="U45" s="51"/>
      <c r="V45" s="51"/>
      <c r="W45" s="51"/>
      <c r="X45" s="51"/>
      <c r="Y45" s="174"/>
      <c r="Z45" s="174"/>
      <c r="AA45" s="174"/>
      <c r="AB45" s="174"/>
      <c r="AC45" s="174"/>
    </row>
    <row r="46" spans="1:29" s="20" customFormat="1" ht="15">
      <c r="A46" s="175"/>
      <c r="B46" s="89">
        <f>'2'!B49</f>
        <v>0</v>
      </c>
      <c r="C46" s="89"/>
      <c r="D46" s="89"/>
      <c r="E46" s="89"/>
      <c r="F46" s="89"/>
      <c r="G46" s="176"/>
      <c r="H46" s="138">
        <f t="shared" si="0"/>
        <v>0</v>
      </c>
      <c r="I46" s="138">
        <f t="shared" si="1"/>
        <v>0</v>
      </c>
      <c r="J46" s="51">
        <f>'2'!C49+'2'!H49</f>
        <v>0</v>
      </c>
      <c r="K46" s="89"/>
      <c r="L46" s="188" t="e">
        <f t="shared" si="2"/>
        <v>#DIV/0!</v>
      </c>
      <c r="M46" s="51">
        <f t="shared" si="3"/>
        <v>0</v>
      </c>
      <c r="N46" s="188"/>
      <c r="O46" s="89"/>
      <c r="P46" s="89"/>
      <c r="Q46" s="49"/>
      <c r="R46" s="58"/>
      <c r="S46" s="49"/>
      <c r="T46" s="49"/>
      <c r="U46" s="49"/>
      <c r="V46" s="49"/>
      <c r="W46" s="49"/>
      <c r="X46" s="49"/>
      <c r="Y46" s="174"/>
      <c r="Z46" s="174"/>
      <c r="AA46" s="174"/>
      <c r="AB46" s="174"/>
      <c r="AC46" s="174"/>
    </row>
    <row r="47" spans="1:29" s="20" customFormat="1" ht="30.75">
      <c r="A47" s="192"/>
      <c r="B47" s="169" t="str">
        <f>'2'!B50</f>
        <v>ИТОГО в общеобразовательных организациях:</v>
      </c>
      <c r="C47" s="93" t="e">
        <f>SUM(C7:C42,#REF!,C44:C46)</f>
        <v>#REF!</v>
      </c>
      <c r="D47" s="93" t="e">
        <f>SUM(D7:D42,#REF!,D44:D46)</f>
        <v>#REF!</v>
      </c>
      <c r="E47" s="93" t="e">
        <f>SUM(E7:E42,#REF!,E44:E46)</f>
        <v>#REF!</v>
      </c>
      <c r="F47" s="93" t="e">
        <f>SUM(F7:F42,#REF!,F44:F46)</f>
        <v>#REF!</v>
      </c>
      <c r="G47" s="93" t="e">
        <f>SUM(G7:G42,#REF!,G44:G46)</f>
        <v>#REF!</v>
      </c>
      <c r="H47" s="93" t="e">
        <f>SUM(H7:H42,#REF!,H44:H46)</f>
        <v>#REF!</v>
      </c>
      <c r="I47" s="93" t="e">
        <f>SUM(I7:I42,#REF!,I44:I46)</f>
        <v>#REF!</v>
      </c>
      <c r="J47" s="93" t="e">
        <f>SUM(J7:J42,#REF!,J44:J46)</f>
        <v>#REF!</v>
      </c>
      <c r="K47" s="93" t="e">
        <f>SUM(K7:K42,#REF!,K44:K46)</f>
        <v>#REF!</v>
      </c>
      <c r="L47" s="193" t="e">
        <f t="shared" si="2"/>
        <v>#REF!</v>
      </c>
      <c r="M47" s="93" t="e">
        <f>SUM(M7:M42,#REF!,M44:M46)</f>
        <v>#REF!</v>
      </c>
      <c r="N47" s="51" t="e">
        <f>SUM(N7:N42,#REF!,N44:N46)</f>
        <v>#REF!</v>
      </c>
      <c r="O47" s="93" t="e">
        <f>SUM(O7:O42,#REF!,O44:O46)</f>
        <v>#REF!</v>
      </c>
      <c r="P47" s="93" t="e">
        <f>SUM(P7:P42,#REF!,P44:P46)</f>
        <v>#REF!</v>
      </c>
      <c r="Q47" s="93" t="e">
        <f>SUM(Q7:Q42,#REF!,Q44:Q46)</f>
        <v>#REF!</v>
      </c>
      <c r="R47" s="93" t="e">
        <f>SUM(R7:R42,#REF!,R44:R46)</f>
        <v>#REF!</v>
      </c>
      <c r="S47" s="93" t="e">
        <f>SUM(S7:S42,#REF!,S44:S46)</f>
        <v>#REF!</v>
      </c>
      <c r="T47" s="93" t="e">
        <f>SUM(T7:T42,#REF!,T44:T46)</f>
        <v>#REF!</v>
      </c>
      <c r="U47" s="93" t="e">
        <f>SUM(U7:U42,#REF!,U44:U46)</f>
        <v>#REF!</v>
      </c>
      <c r="V47" s="93" t="e">
        <f>SUM(V7:V42,#REF!,V44:V46)</f>
        <v>#REF!</v>
      </c>
      <c r="W47" s="93" t="e">
        <f>SUM(W7:W42,#REF!,W44:W46)</f>
        <v>#REF!</v>
      </c>
      <c r="X47" s="93" t="e">
        <f>SUM(X7:X42,#REF!,X44:X46)</f>
        <v>#REF!</v>
      </c>
      <c r="Y47" s="174"/>
      <c r="Z47" s="174"/>
      <c r="AA47" s="174"/>
      <c r="AB47" s="174"/>
      <c r="AC47" s="174"/>
    </row>
    <row r="48" spans="1:29" s="20" customFormat="1" ht="30">
      <c r="A48" s="194"/>
      <c r="B48" s="90" t="str">
        <f>'2'!B51</f>
        <v>Вечерние (сменные) общеобразовательные организации</v>
      </c>
      <c r="C48" s="51"/>
      <c r="D48" s="51"/>
      <c r="E48" s="51"/>
      <c r="F48" s="51"/>
      <c r="G48" s="51"/>
      <c r="H48" s="51"/>
      <c r="I48" s="51"/>
      <c r="J48" s="195"/>
      <c r="K48" s="195"/>
      <c r="L48" s="195"/>
      <c r="M48" s="195"/>
      <c r="N48" s="19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74"/>
      <c r="Z48" s="174"/>
      <c r="AA48" s="174"/>
      <c r="AB48" s="174"/>
      <c r="AC48" s="174"/>
    </row>
    <row r="49" spans="1:44" s="20" customFormat="1" ht="15">
      <c r="A49" s="175"/>
      <c r="B49" s="89"/>
      <c r="C49" s="89"/>
      <c r="D49" s="89"/>
      <c r="E49" s="89"/>
      <c r="F49" s="89"/>
      <c r="G49" s="176"/>
      <c r="H49" s="138">
        <f t="shared" ref="H49:H51" si="8">SUM(C49,D49,E49,F49)</f>
        <v>0</v>
      </c>
      <c r="I49" s="138">
        <f t="shared" ref="I49:I51" si="9">F49+E49+G49</f>
        <v>0</v>
      </c>
      <c r="J49" s="51">
        <f>'2'!C52+'2'!H52</f>
        <v>0</v>
      </c>
      <c r="K49" s="89"/>
      <c r="L49" s="188" t="e">
        <f t="shared" si="2"/>
        <v>#DIV/0!</v>
      </c>
      <c r="M49" s="51">
        <f t="shared" ref="M49:M51" si="10">F49+G49</f>
        <v>0</v>
      </c>
      <c r="N49" s="188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174"/>
      <c r="Z49" s="174"/>
      <c r="AA49" s="174"/>
      <c r="AB49" s="174"/>
      <c r="AC49" s="174"/>
    </row>
    <row r="50" spans="1:44" s="20" customFormat="1" ht="15">
      <c r="A50" s="175"/>
      <c r="B50" s="89">
        <f>'2'!B53</f>
        <v>0</v>
      </c>
      <c r="C50" s="89"/>
      <c r="D50" s="89"/>
      <c r="E50" s="89"/>
      <c r="F50" s="89"/>
      <c r="G50" s="176"/>
      <c r="H50" s="138">
        <f t="shared" si="8"/>
        <v>0</v>
      </c>
      <c r="I50" s="138">
        <f t="shared" si="9"/>
        <v>0</v>
      </c>
      <c r="J50" s="51">
        <f>'2'!C53+'2'!H53</f>
        <v>0</v>
      </c>
      <c r="K50" s="89"/>
      <c r="L50" s="188" t="e">
        <f t="shared" si="2"/>
        <v>#DIV/0!</v>
      </c>
      <c r="M50" s="51">
        <f t="shared" si="10"/>
        <v>0</v>
      </c>
      <c r="N50" s="188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174"/>
      <c r="Z50" s="174"/>
      <c r="AA50" s="174"/>
      <c r="AB50" s="174"/>
      <c r="AC50" s="174"/>
    </row>
    <row r="51" spans="1:44" s="20" customFormat="1" ht="15">
      <c r="A51" s="175"/>
      <c r="B51" s="89">
        <f>'2'!B54</f>
        <v>0</v>
      </c>
      <c r="C51" s="89"/>
      <c r="D51" s="89"/>
      <c r="E51" s="89"/>
      <c r="F51" s="89"/>
      <c r="G51" s="176"/>
      <c r="H51" s="138">
        <f t="shared" si="8"/>
        <v>0</v>
      </c>
      <c r="I51" s="138">
        <f t="shared" si="9"/>
        <v>0</v>
      </c>
      <c r="J51" s="51">
        <f>'2'!C54+'2'!H54</f>
        <v>0</v>
      </c>
      <c r="K51" s="89"/>
      <c r="L51" s="188" t="e">
        <f t="shared" si="2"/>
        <v>#DIV/0!</v>
      </c>
      <c r="M51" s="51">
        <f t="shared" si="10"/>
        <v>0</v>
      </c>
      <c r="N51" s="188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174"/>
      <c r="Z51" s="174"/>
      <c r="AA51" s="174"/>
      <c r="AB51" s="174"/>
      <c r="AC51" s="174"/>
    </row>
    <row r="52" spans="1:44" s="20" customFormat="1" ht="48" customHeight="1">
      <c r="A52" s="168"/>
      <c r="B52" s="169" t="str">
        <f>'2'!B55</f>
        <v>ИТОГО в вечерних (сменных) общеобразовательных организациях:</v>
      </c>
      <c r="C52" s="93">
        <f t="shared" ref="C52:K52" si="11">SUM(C49:C51)</f>
        <v>0</v>
      </c>
      <c r="D52" s="93">
        <f t="shared" si="11"/>
        <v>0</v>
      </c>
      <c r="E52" s="93">
        <f t="shared" si="11"/>
        <v>0</v>
      </c>
      <c r="F52" s="93">
        <f t="shared" si="11"/>
        <v>0</v>
      </c>
      <c r="G52" s="93">
        <f t="shared" si="11"/>
        <v>0</v>
      </c>
      <c r="H52" s="93">
        <f t="shared" si="11"/>
        <v>0</v>
      </c>
      <c r="I52" s="93">
        <f t="shared" si="11"/>
        <v>0</v>
      </c>
      <c r="J52" s="93">
        <f t="shared" si="11"/>
        <v>0</v>
      </c>
      <c r="K52" s="93">
        <f t="shared" si="11"/>
        <v>0</v>
      </c>
      <c r="L52" s="193" t="e">
        <f t="shared" si="2"/>
        <v>#DIV/0!</v>
      </c>
      <c r="M52" s="93">
        <f t="shared" ref="M52:X52" si="12">SUM(M49:M51)</f>
        <v>0</v>
      </c>
      <c r="N52" s="51">
        <f t="shared" si="12"/>
        <v>0</v>
      </c>
      <c r="O52" s="93">
        <f t="shared" si="12"/>
        <v>0</v>
      </c>
      <c r="P52" s="93">
        <f t="shared" si="12"/>
        <v>0</v>
      </c>
      <c r="Q52" s="93">
        <f t="shared" si="12"/>
        <v>0</v>
      </c>
      <c r="R52" s="93">
        <f t="shared" si="12"/>
        <v>0</v>
      </c>
      <c r="S52" s="93">
        <f t="shared" si="12"/>
        <v>0</v>
      </c>
      <c r="T52" s="93">
        <f t="shared" si="12"/>
        <v>0</v>
      </c>
      <c r="U52" s="93">
        <f t="shared" si="12"/>
        <v>0</v>
      </c>
      <c r="V52" s="93">
        <f t="shared" si="12"/>
        <v>0</v>
      </c>
      <c r="W52" s="93">
        <f t="shared" si="12"/>
        <v>0</v>
      </c>
      <c r="X52" s="93">
        <f t="shared" si="12"/>
        <v>0</v>
      </c>
      <c r="Y52" s="174"/>
      <c r="Z52" s="174"/>
      <c r="AA52" s="174"/>
      <c r="AB52" s="174"/>
      <c r="AC52" s="174"/>
    </row>
    <row r="53" spans="1:44" s="20" customFormat="1" ht="15">
      <c r="A53" s="196"/>
      <c r="B53" s="169" t="str">
        <f>'2'!B56</f>
        <v>ВСЕГО:</v>
      </c>
      <c r="C53" s="93" t="e">
        <f t="shared" ref="C53:K53" si="13">SUM(C47,C52)</f>
        <v>#REF!</v>
      </c>
      <c r="D53" s="93" t="e">
        <f t="shared" si="13"/>
        <v>#REF!</v>
      </c>
      <c r="E53" s="93" t="e">
        <f t="shared" si="13"/>
        <v>#REF!</v>
      </c>
      <c r="F53" s="93" t="e">
        <f t="shared" si="13"/>
        <v>#REF!</v>
      </c>
      <c r="G53" s="93" t="e">
        <f t="shared" si="13"/>
        <v>#REF!</v>
      </c>
      <c r="H53" s="93" t="e">
        <f t="shared" si="13"/>
        <v>#REF!</v>
      </c>
      <c r="I53" s="93" t="e">
        <f t="shared" si="13"/>
        <v>#REF!</v>
      </c>
      <c r="J53" s="93" t="e">
        <f t="shared" si="13"/>
        <v>#REF!</v>
      </c>
      <c r="K53" s="93" t="e">
        <f t="shared" si="13"/>
        <v>#REF!</v>
      </c>
      <c r="L53" s="193" t="e">
        <f t="shared" si="2"/>
        <v>#REF!</v>
      </c>
      <c r="M53" s="93" t="e">
        <f t="shared" ref="M53:X53" si="14">SUM(M47,M52)</f>
        <v>#REF!</v>
      </c>
      <c r="N53" s="51" t="e">
        <f t="shared" si="14"/>
        <v>#REF!</v>
      </c>
      <c r="O53" s="93" t="e">
        <f t="shared" si="14"/>
        <v>#REF!</v>
      </c>
      <c r="P53" s="93" t="e">
        <f t="shared" si="14"/>
        <v>#REF!</v>
      </c>
      <c r="Q53" s="93" t="e">
        <f t="shared" si="14"/>
        <v>#REF!</v>
      </c>
      <c r="R53" s="93" t="e">
        <f t="shared" si="14"/>
        <v>#REF!</v>
      </c>
      <c r="S53" s="93" t="e">
        <f t="shared" si="14"/>
        <v>#REF!</v>
      </c>
      <c r="T53" s="93" t="e">
        <f t="shared" si="14"/>
        <v>#REF!</v>
      </c>
      <c r="U53" s="93" t="e">
        <f t="shared" si="14"/>
        <v>#REF!</v>
      </c>
      <c r="V53" s="93" t="e">
        <f t="shared" si="14"/>
        <v>#REF!</v>
      </c>
      <c r="W53" s="93" t="e">
        <f t="shared" si="14"/>
        <v>#REF!</v>
      </c>
      <c r="X53" s="93" t="e">
        <f t="shared" si="14"/>
        <v>#REF!</v>
      </c>
      <c r="Y53" s="174"/>
      <c r="Z53" s="174"/>
      <c r="AA53" s="174"/>
      <c r="AB53" s="174"/>
      <c r="AC53" s="174"/>
    </row>
    <row r="54" spans="1:44">
      <c r="C54" s="19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44" s="198" customFormat="1" ht="15.75" customHeight="1">
      <c r="B55" s="199" t="s">
        <v>262</v>
      </c>
      <c r="C55" s="199"/>
      <c r="N55" s="200"/>
      <c r="O55" s="201"/>
      <c r="P55" s="202"/>
      <c r="Q55" s="201"/>
      <c r="R55" s="202"/>
      <c r="S55" s="201"/>
      <c r="T55" s="202"/>
      <c r="U55" s="201"/>
      <c r="V55" s="202"/>
      <c r="W55" s="201"/>
      <c r="X55" s="202"/>
      <c r="Y55" s="203"/>
      <c r="Z55" s="201"/>
      <c r="AA55" s="201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</row>
    <row r="57" spans="1:44">
      <c r="B57" s="104" t="s">
        <v>138</v>
      </c>
    </row>
  </sheetData>
  <sheetProtection insertRows="0"/>
  <mergeCells count="23">
    <mergeCell ref="U3:V3"/>
    <mergeCell ref="W3:X3"/>
    <mergeCell ref="M3:M4"/>
    <mergeCell ref="N3:N4"/>
    <mergeCell ref="O3:P3"/>
    <mergeCell ref="Q3:R3"/>
    <mergeCell ref="S3:T3"/>
    <mergeCell ref="A1:X1"/>
    <mergeCell ref="A2:A4"/>
    <mergeCell ref="B2:B4"/>
    <mergeCell ref="C2:I2"/>
    <mergeCell ref="J2:N2"/>
    <mergeCell ref="O2:X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23622047244094491" right="0.23622047244094491" top="0.74803149606299213" bottom="0.74803149606299213" header="0.31496062992125984" footer="0.31496062992125984"/>
  <pageSetup paperSize="9" scale="43" fitToWidth="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workbookViewId="0">
      <pane ySplit="6" topLeftCell="A7" activePane="bottomLeft" state="frozen"/>
      <selection activeCell="G44" sqref="G44"/>
      <selection pane="bottomLeft" sqref="A1:M1"/>
    </sheetView>
  </sheetViews>
  <sheetFormatPr defaultRowHeight="14.25"/>
  <cols>
    <col min="1" max="1" width="4.7109375" style="21" customWidth="1"/>
    <col min="2" max="2" width="42.140625" style="21" customWidth="1"/>
    <col min="3" max="4" width="8.7109375" style="11" customWidth="1"/>
    <col min="5" max="5" width="10.5703125" style="11" customWidth="1"/>
    <col min="6" max="6" width="8.7109375" style="11" customWidth="1"/>
    <col min="7" max="7" width="11.140625" style="11" customWidth="1"/>
    <col min="8" max="8" width="12.28515625" style="11" customWidth="1"/>
    <col min="9" max="10" width="15" style="11" customWidth="1"/>
    <col min="11" max="13" width="8.7109375" style="11" customWidth="1"/>
    <col min="14" max="14" width="9.140625" style="11"/>
    <col min="15" max="15" width="9" style="11" customWidth="1"/>
    <col min="16" max="16384" width="9.140625" style="11"/>
  </cols>
  <sheetData>
    <row r="1" spans="1:13" ht="26.25" customHeight="1">
      <c r="A1" s="494" t="s">
        <v>263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</row>
    <row r="2" spans="1:13" s="205" customFormat="1" ht="15.75"/>
    <row r="3" spans="1:13" ht="77.25" customHeight="1">
      <c r="A3" s="495" t="s">
        <v>21</v>
      </c>
      <c r="B3" s="495" t="s">
        <v>22</v>
      </c>
      <c r="C3" s="520" t="s">
        <v>264</v>
      </c>
      <c r="D3" s="520" t="s">
        <v>265</v>
      </c>
      <c r="E3" s="520" t="s">
        <v>266</v>
      </c>
      <c r="F3" s="520" t="s">
        <v>267</v>
      </c>
      <c r="G3" s="520" t="s">
        <v>268</v>
      </c>
      <c r="H3" s="520" t="s">
        <v>269</v>
      </c>
      <c r="I3" s="521" t="s">
        <v>270</v>
      </c>
      <c r="J3" s="522"/>
      <c r="K3" s="556" t="s">
        <v>271</v>
      </c>
      <c r="L3" s="556" t="s">
        <v>272</v>
      </c>
      <c r="M3" s="556" t="s">
        <v>273</v>
      </c>
    </row>
    <row r="4" spans="1:13" ht="153.75" customHeight="1">
      <c r="A4" s="495"/>
      <c r="B4" s="495"/>
      <c r="C4" s="520"/>
      <c r="D4" s="520"/>
      <c r="E4" s="520"/>
      <c r="F4" s="520"/>
      <c r="G4" s="520"/>
      <c r="H4" s="520"/>
      <c r="I4" s="26" t="s">
        <v>274</v>
      </c>
      <c r="J4" s="26" t="s">
        <v>275</v>
      </c>
      <c r="K4" s="556"/>
      <c r="L4" s="556"/>
      <c r="M4" s="556"/>
    </row>
    <row r="5" spans="1:13" ht="15.75">
      <c r="A5" s="207"/>
      <c r="B5" s="207"/>
      <c r="C5" s="35" t="s">
        <v>276</v>
      </c>
      <c r="D5" s="35" t="s">
        <v>277</v>
      </c>
      <c r="E5" s="35" t="s">
        <v>278</v>
      </c>
      <c r="F5" s="35" t="s">
        <v>279</v>
      </c>
      <c r="G5" s="35" t="s">
        <v>280</v>
      </c>
      <c r="H5" s="35" t="s">
        <v>281</v>
      </c>
      <c r="I5" s="35" t="s">
        <v>282</v>
      </c>
      <c r="J5" s="35" t="s">
        <v>283</v>
      </c>
      <c r="K5" s="35" t="s">
        <v>284</v>
      </c>
      <c r="L5" s="35" t="s">
        <v>285</v>
      </c>
      <c r="M5" s="35" t="s">
        <v>286</v>
      </c>
    </row>
    <row r="6" spans="1:13" ht="15.75">
      <c r="A6" s="37"/>
      <c r="B6" s="90" t="str">
        <f>'2'!B7</f>
        <v>Среднего общего образования</v>
      </c>
      <c r="C6" s="39"/>
      <c r="D6" s="40"/>
      <c r="E6" s="39"/>
      <c r="F6" s="40"/>
      <c r="G6" s="51"/>
      <c r="H6" s="208"/>
      <c r="I6" s="208"/>
      <c r="J6" s="208"/>
      <c r="K6" s="51"/>
      <c r="L6" s="51"/>
      <c r="M6" s="51"/>
    </row>
    <row r="7" spans="1:13" s="41" customFormat="1" ht="84.75" customHeight="1">
      <c r="A7" s="111">
        <v>1</v>
      </c>
      <c r="B7" s="209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52">
        <v>1</v>
      </c>
      <c r="D7" s="51">
        <f>'4'!K7</f>
        <v>94</v>
      </c>
      <c r="E7" s="49">
        <v>94</v>
      </c>
      <c r="F7" s="51">
        <f>'2'!AC8</f>
        <v>79</v>
      </c>
      <c r="G7" s="176">
        <v>79</v>
      </c>
      <c r="H7" s="210">
        <v>1</v>
      </c>
      <c r="I7" s="211">
        <v>10</v>
      </c>
      <c r="J7" s="211">
        <v>26</v>
      </c>
      <c r="K7" s="52">
        <v>0</v>
      </c>
      <c r="L7" s="52">
        <v>1</v>
      </c>
      <c r="M7" s="52">
        <v>0</v>
      </c>
    </row>
    <row r="8" spans="1:13" s="41" customFormat="1" ht="63">
      <c r="A8" s="111">
        <v>2</v>
      </c>
      <c r="B8" s="209" t="str">
        <f>'2'!B9</f>
        <v xml:space="preserve">Муниципальное общеобразовательное 
учреждение средняя общеобразовательная школа № 3
</v>
      </c>
      <c r="C8" s="52">
        <v>2</v>
      </c>
      <c r="D8" s="51">
        <f>'4'!K8</f>
        <v>118</v>
      </c>
      <c r="E8" s="49">
        <v>118</v>
      </c>
      <c r="F8" s="51">
        <f>'2'!AC9</f>
        <v>89</v>
      </c>
      <c r="G8" s="176">
        <v>89</v>
      </c>
      <c r="H8" s="210">
        <v>1</v>
      </c>
      <c r="I8" s="211">
        <v>22</v>
      </c>
      <c r="J8" s="211">
        <v>67</v>
      </c>
      <c r="K8" s="52">
        <v>1</v>
      </c>
      <c r="L8" s="52">
        <v>1</v>
      </c>
      <c r="M8" s="52">
        <v>0</v>
      </c>
    </row>
    <row r="9" spans="1:13" s="41" customFormat="1" ht="78.75">
      <c r="A9" s="111">
        <v>3</v>
      </c>
      <c r="B9" s="209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52">
        <v>2</v>
      </c>
      <c r="D9" s="51">
        <f>'4'!K9</f>
        <v>149</v>
      </c>
      <c r="E9" s="49">
        <v>126</v>
      </c>
      <c r="F9" s="51">
        <f>'2'!AC10</f>
        <v>112</v>
      </c>
      <c r="G9" s="176">
        <v>112</v>
      </c>
      <c r="H9" s="210">
        <v>1</v>
      </c>
      <c r="I9" s="211">
        <v>24</v>
      </c>
      <c r="J9" s="211">
        <v>46</v>
      </c>
      <c r="K9" s="52">
        <v>0</v>
      </c>
      <c r="L9" s="52">
        <v>1</v>
      </c>
      <c r="M9" s="52">
        <v>1</v>
      </c>
    </row>
    <row r="10" spans="1:13" s="41" customFormat="1" ht="63">
      <c r="A10" s="111">
        <v>4</v>
      </c>
      <c r="B10" s="209" t="str">
        <f>'2'!B11</f>
        <v xml:space="preserve">Муниципальное общеобразовательное 
учреждение средняя общеобразовательная школа № 5
</v>
      </c>
      <c r="C10" s="52">
        <v>1</v>
      </c>
      <c r="D10" s="51">
        <f>'4'!K10</f>
        <v>0</v>
      </c>
      <c r="E10" s="49">
        <v>46</v>
      </c>
      <c r="F10" s="51">
        <f>'2'!AC11</f>
        <v>0</v>
      </c>
      <c r="G10" s="176">
        <v>32</v>
      </c>
      <c r="H10" s="210">
        <v>1</v>
      </c>
      <c r="I10" s="211">
        <v>32</v>
      </c>
      <c r="J10" s="211">
        <v>0</v>
      </c>
      <c r="K10" s="52">
        <v>0</v>
      </c>
      <c r="L10" s="52">
        <v>0</v>
      </c>
      <c r="M10" s="52">
        <v>0</v>
      </c>
    </row>
    <row r="11" spans="1:13" s="41" customFormat="1" ht="63">
      <c r="A11" s="111">
        <v>5</v>
      </c>
      <c r="B11" s="209" t="str">
        <f>'2'!B12</f>
        <v xml:space="preserve">Муниципальное общеобразовательное 
учреждение средняя общеобразовательная школа № 6
</v>
      </c>
      <c r="C11" s="52">
        <v>2</v>
      </c>
      <c r="D11" s="51">
        <f>'4'!K11</f>
        <v>168</v>
      </c>
      <c r="E11" s="49">
        <v>168</v>
      </c>
      <c r="F11" s="51">
        <f>'2'!AC12</f>
        <v>106</v>
      </c>
      <c r="G11" s="176">
        <v>106</v>
      </c>
      <c r="H11" s="210">
        <v>1</v>
      </c>
      <c r="I11" s="211">
        <v>161</v>
      </c>
      <c r="J11" s="211">
        <v>5</v>
      </c>
      <c r="K11" s="52">
        <v>1</v>
      </c>
      <c r="L11" s="52">
        <v>5</v>
      </c>
      <c r="M11" s="52">
        <v>0</v>
      </c>
    </row>
    <row r="12" spans="1:13" s="41" customFormat="1" ht="94.5">
      <c r="A12" s="111">
        <v>6</v>
      </c>
      <c r="B12" s="209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52">
        <v>0</v>
      </c>
      <c r="D12" s="51">
        <f>'4'!K12</f>
        <v>0</v>
      </c>
      <c r="E12" s="49">
        <v>0</v>
      </c>
      <c r="F12" s="51">
        <f>'2'!AC13</f>
        <v>0</v>
      </c>
      <c r="G12" s="176">
        <v>0</v>
      </c>
      <c r="H12" s="210">
        <v>1</v>
      </c>
      <c r="I12" s="211">
        <v>16</v>
      </c>
      <c r="J12" s="211">
        <v>0</v>
      </c>
      <c r="K12" s="52">
        <v>0</v>
      </c>
      <c r="L12" s="52">
        <v>0</v>
      </c>
      <c r="M12" s="52">
        <v>0</v>
      </c>
    </row>
    <row r="13" spans="1:13" s="41" customFormat="1" ht="63">
      <c r="A13" s="111">
        <v>7</v>
      </c>
      <c r="B13" s="209" t="str">
        <f>'2'!B14</f>
        <v xml:space="preserve">Муниципальное общеобразовательное 
учреждение средняя общеобразовательная школа № 8
</v>
      </c>
      <c r="C13" s="52">
        <v>1</v>
      </c>
      <c r="D13" s="51">
        <f>'4'!K13</f>
        <v>32</v>
      </c>
      <c r="E13" s="49">
        <v>4</v>
      </c>
      <c r="F13" s="51">
        <f>'2'!AC14</f>
        <v>28</v>
      </c>
      <c r="G13" s="176">
        <v>28</v>
      </c>
      <c r="H13" s="210">
        <v>1</v>
      </c>
      <c r="I13" s="211">
        <v>28</v>
      </c>
      <c r="J13" s="211">
        <v>0</v>
      </c>
      <c r="K13" s="52">
        <v>0</v>
      </c>
      <c r="L13" s="52">
        <v>0</v>
      </c>
      <c r="M13" s="52">
        <v>1</v>
      </c>
    </row>
    <row r="14" spans="1:13" s="41" customFormat="1" ht="47.25">
      <c r="A14" s="111">
        <v>8</v>
      </c>
      <c r="B14" s="209" t="str">
        <f>'2'!B15</f>
        <v xml:space="preserve">Муниципальное общеобразовательное 
учреждение гимназия № 9
</v>
      </c>
      <c r="C14" s="52">
        <v>1</v>
      </c>
      <c r="D14" s="51">
        <v>257</v>
      </c>
      <c r="E14" s="49">
        <v>257</v>
      </c>
      <c r="F14" s="51">
        <v>217</v>
      </c>
      <c r="G14" s="176">
        <v>217</v>
      </c>
      <c r="H14" s="210">
        <v>1</v>
      </c>
      <c r="I14" s="211">
        <v>217</v>
      </c>
      <c r="J14" s="211">
        <v>0</v>
      </c>
      <c r="K14" s="52">
        <v>1</v>
      </c>
      <c r="L14" s="52">
        <v>1</v>
      </c>
      <c r="M14" s="52">
        <v>1</v>
      </c>
    </row>
    <row r="15" spans="1:13" s="41" customFormat="1" ht="63">
      <c r="A15" s="111">
        <v>9</v>
      </c>
      <c r="B15" s="209" t="str">
        <f>'2'!B16</f>
        <v xml:space="preserve">Муниципальное общеобразовательное 
учреждение средняя общеобразовательная школа № 13
</v>
      </c>
      <c r="C15" s="52">
        <v>1</v>
      </c>
      <c r="D15" s="51">
        <f>'4'!K15</f>
        <v>74</v>
      </c>
      <c r="E15" s="49">
        <v>73</v>
      </c>
      <c r="F15" s="51">
        <f>'2'!AC16</f>
        <v>54</v>
      </c>
      <c r="G15" s="176">
        <v>54</v>
      </c>
      <c r="H15" s="210">
        <v>1</v>
      </c>
      <c r="I15" s="211">
        <v>20</v>
      </c>
      <c r="J15" s="211">
        <v>0</v>
      </c>
      <c r="K15" s="52">
        <v>0</v>
      </c>
      <c r="L15" s="52">
        <v>0</v>
      </c>
      <c r="M15" s="52">
        <v>0</v>
      </c>
    </row>
    <row r="16" spans="1:13" s="41" customFormat="1" ht="63">
      <c r="A16" s="111">
        <v>10</v>
      </c>
      <c r="B16" s="209" t="str">
        <f>'2'!B17</f>
        <v xml:space="preserve">Муниципальное общеобразовательное
учреждение средняя общеобразовательная школа № 14
</v>
      </c>
      <c r="C16" s="52">
        <v>2</v>
      </c>
      <c r="D16" s="51">
        <f>'4'!K16</f>
        <v>125</v>
      </c>
      <c r="E16" s="49">
        <v>123</v>
      </c>
      <c r="F16" s="51">
        <f>'2'!AC17</f>
        <v>103</v>
      </c>
      <c r="G16" s="176">
        <v>101</v>
      </c>
      <c r="H16" s="8">
        <v>1</v>
      </c>
      <c r="I16" s="52">
        <v>101</v>
      </c>
      <c r="J16" s="211"/>
      <c r="K16" s="52">
        <v>1</v>
      </c>
      <c r="L16" s="52">
        <v>2</v>
      </c>
      <c r="M16" s="52">
        <v>1</v>
      </c>
    </row>
    <row r="17" spans="1:13" s="41" customFormat="1" ht="63">
      <c r="A17" s="111">
        <v>11</v>
      </c>
      <c r="B17" s="209" t="str">
        <f>'2'!B18</f>
        <v xml:space="preserve">Муниципальное общеобразовательное 
учреждение средняя общеобразовательная школа № 15
</v>
      </c>
      <c r="C17" s="52">
        <v>2</v>
      </c>
      <c r="D17" s="51">
        <f>'4'!K17</f>
        <v>54</v>
      </c>
      <c r="E17" s="49">
        <v>47</v>
      </c>
      <c r="F17" s="51">
        <f>'2'!AC18</f>
        <v>49</v>
      </c>
      <c r="G17" s="176">
        <v>47</v>
      </c>
      <c r="H17" s="210">
        <v>1</v>
      </c>
      <c r="I17" s="211">
        <v>41</v>
      </c>
      <c r="J17" s="211">
        <v>8</v>
      </c>
      <c r="K17" s="52">
        <v>0</v>
      </c>
      <c r="L17" s="52">
        <v>0</v>
      </c>
      <c r="M17" s="52">
        <v>1</v>
      </c>
    </row>
    <row r="18" spans="1:13" s="41" customFormat="1" ht="94.5">
      <c r="A18" s="111">
        <v>12</v>
      </c>
      <c r="B18" s="209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52">
        <v>3</v>
      </c>
      <c r="D18" s="51">
        <f>'4'!K18</f>
        <v>90</v>
      </c>
      <c r="E18" s="49">
        <v>88</v>
      </c>
      <c r="F18" s="51">
        <f>'2'!AC19</f>
        <v>65</v>
      </c>
      <c r="G18" s="176">
        <v>30</v>
      </c>
      <c r="H18" s="210">
        <v>1</v>
      </c>
      <c r="I18" s="211">
        <v>30</v>
      </c>
      <c r="J18" s="211">
        <v>0</v>
      </c>
      <c r="K18" s="52">
        <v>0</v>
      </c>
      <c r="L18" s="52">
        <v>1</v>
      </c>
      <c r="M18" s="52">
        <v>1</v>
      </c>
    </row>
    <row r="19" spans="1:13" s="41" customFormat="1" ht="78.75">
      <c r="A19" s="111">
        <v>13</v>
      </c>
      <c r="B19" s="209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52">
        <v>4</v>
      </c>
      <c r="D19" s="51">
        <f>'4'!K19</f>
        <v>0</v>
      </c>
      <c r="E19" s="49"/>
      <c r="F19" s="51">
        <f>'2'!AC20</f>
        <v>0</v>
      </c>
      <c r="G19" s="176">
        <v>122</v>
      </c>
      <c r="H19" s="210">
        <v>1</v>
      </c>
      <c r="I19" s="211">
        <v>122</v>
      </c>
      <c r="J19" s="211">
        <v>10</v>
      </c>
      <c r="K19" s="52">
        <v>1</v>
      </c>
      <c r="L19" s="52">
        <v>4</v>
      </c>
      <c r="M19" s="52">
        <v>1</v>
      </c>
    </row>
    <row r="20" spans="1:13" s="41" customFormat="1" ht="63">
      <c r="A20" s="111">
        <v>14</v>
      </c>
      <c r="B20" s="209" t="str">
        <f>'2'!B21</f>
        <v xml:space="preserve">Муниципальное общеобразовательное 
учреждение средняя общеобразовательная школа № 19
</v>
      </c>
      <c r="C20" s="52">
        <v>2</v>
      </c>
      <c r="D20" s="51">
        <f>'4'!K20</f>
        <v>13</v>
      </c>
      <c r="E20" s="49">
        <v>13</v>
      </c>
      <c r="F20" s="51">
        <f>'2'!AC21</f>
        <v>10</v>
      </c>
      <c r="G20" s="176">
        <v>10</v>
      </c>
      <c r="H20" s="210">
        <v>1</v>
      </c>
      <c r="I20" s="211">
        <v>10</v>
      </c>
      <c r="J20" s="211">
        <v>0</v>
      </c>
      <c r="K20" s="52">
        <v>1</v>
      </c>
      <c r="L20" s="52">
        <v>1</v>
      </c>
      <c r="M20" s="52">
        <v>0</v>
      </c>
    </row>
    <row r="21" spans="1:13" s="41" customFormat="1" ht="63">
      <c r="A21" s="111">
        <v>15</v>
      </c>
      <c r="B21" s="209" t="str">
        <f>'2'!B22</f>
        <v xml:space="preserve">Муниципальное общеобразовательное 
учреждение средняя школа с кадетскими классами № 22
</v>
      </c>
      <c r="C21" s="52">
        <v>1</v>
      </c>
      <c r="D21" s="51">
        <f>'4'!K21</f>
        <v>11</v>
      </c>
      <c r="E21" s="49">
        <v>11</v>
      </c>
      <c r="F21" s="51">
        <f>'2'!AC22</f>
        <v>11</v>
      </c>
      <c r="G21" s="176">
        <v>11</v>
      </c>
      <c r="H21" s="210">
        <v>1</v>
      </c>
      <c r="I21" s="211">
        <v>11</v>
      </c>
      <c r="J21" s="211">
        <v>0</v>
      </c>
      <c r="K21" s="52">
        <v>0</v>
      </c>
      <c r="L21" s="52">
        <v>0</v>
      </c>
      <c r="M21" s="52">
        <v>0</v>
      </c>
    </row>
    <row r="22" spans="1:13" s="41" customFormat="1" ht="110.25">
      <c r="A22" s="111">
        <v>16</v>
      </c>
      <c r="B22" s="209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52">
        <v>1</v>
      </c>
      <c r="D22" s="51">
        <f>'4'!K22</f>
        <v>41</v>
      </c>
      <c r="E22" s="49">
        <v>39</v>
      </c>
      <c r="F22" s="51">
        <f>'2'!AC23</f>
        <v>35</v>
      </c>
      <c r="G22" s="176">
        <v>35</v>
      </c>
      <c r="H22" s="210">
        <v>1</v>
      </c>
      <c r="I22" s="211">
        <v>35</v>
      </c>
      <c r="J22" s="211">
        <v>0</v>
      </c>
      <c r="K22" s="52">
        <v>0</v>
      </c>
      <c r="L22" s="52">
        <v>0</v>
      </c>
      <c r="M22" s="52">
        <v>0</v>
      </c>
    </row>
    <row r="23" spans="1:13" s="41" customFormat="1" ht="63">
      <c r="A23" s="111">
        <v>17</v>
      </c>
      <c r="B23" s="209" t="str">
        <f>'2'!B24</f>
        <v xml:space="preserve">Муниципальное общеобразовательное 
учреждение средняя общеобразовательная школа № 24
</v>
      </c>
      <c r="C23" s="52">
        <v>1</v>
      </c>
      <c r="D23" s="51">
        <f>'4'!K23</f>
        <v>40</v>
      </c>
      <c r="E23" s="49">
        <v>40</v>
      </c>
      <c r="F23" s="51">
        <f>'2'!AC24</f>
        <v>30</v>
      </c>
      <c r="G23" s="176">
        <v>30</v>
      </c>
      <c r="H23" s="210">
        <v>1</v>
      </c>
      <c r="I23" s="211">
        <v>0</v>
      </c>
      <c r="J23" s="211">
        <v>30</v>
      </c>
      <c r="K23" s="52">
        <v>1</v>
      </c>
      <c r="L23" s="52">
        <v>1</v>
      </c>
      <c r="M23" s="52">
        <v>0</v>
      </c>
    </row>
    <row r="24" spans="1:13" s="41" customFormat="1" ht="63">
      <c r="A24" s="111">
        <v>18</v>
      </c>
      <c r="B24" s="209" t="str">
        <f>'2'!B25</f>
        <v xml:space="preserve">Муниципальное общеобразовательное 
учреждение средняя общеобразовательная школа № 27
</v>
      </c>
      <c r="C24" s="52">
        <v>1</v>
      </c>
      <c r="D24" s="51">
        <f>'4'!K24</f>
        <v>125</v>
      </c>
      <c r="E24" s="49">
        <v>158</v>
      </c>
      <c r="F24" s="51">
        <f>'2'!AC25</f>
        <v>125</v>
      </c>
      <c r="G24" s="176">
        <v>125</v>
      </c>
      <c r="H24" s="210">
        <v>1</v>
      </c>
      <c r="I24" s="211">
        <v>125</v>
      </c>
      <c r="J24" s="211">
        <v>0</v>
      </c>
      <c r="K24" s="52">
        <v>0</v>
      </c>
      <c r="L24" s="52">
        <v>1</v>
      </c>
      <c r="M24" s="52">
        <v>1</v>
      </c>
    </row>
    <row r="25" spans="1:13" s="41" customFormat="1" ht="63">
      <c r="A25" s="111">
        <v>19</v>
      </c>
      <c r="B25" s="209" t="str">
        <f>'2'!B26</f>
        <v xml:space="preserve">Муниципальное общеобразовательное 
учреждение средняя общеобразовательная школа № 28
</v>
      </c>
      <c r="C25" s="52">
        <v>2</v>
      </c>
      <c r="D25" s="51">
        <f>'4'!K25</f>
        <v>32</v>
      </c>
      <c r="E25" s="49">
        <v>32</v>
      </c>
      <c r="F25" s="51">
        <v>20</v>
      </c>
      <c r="G25" s="176">
        <v>20</v>
      </c>
      <c r="H25" s="212" t="s">
        <v>287</v>
      </c>
      <c r="I25" s="211">
        <v>20</v>
      </c>
      <c r="J25" s="213">
        <v>0</v>
      </c>
      <c r="K25" s="52">
        <v>0</v>
      </c>
      <c r="L25" s="52">
        <v>0</v>
      </c>
      <c r="M25" s="52">
        <v>0</v>
      </c>
    </row>
    <row r="26" spans="1:13" s="41" customFormat="1" ht="63">
      <c r="A26" s="111">
        <v>20</v>
      </c>
      <c r="B26" s="209" t="str">
        <f>'2'!B27</f>
        <v xml:space="preserve">Муниципальное общеобразовательное 
учреждение средняя общеобразовательная школа № 30
</v>
      </c>
      <c r="C26" s="52">
        <v>2</v>
      </c>
      <c r="D26" s="51">
        <f>'4'!K26</f>
        <v>32</v>
      </c>
      <c r="E26" s="49">
        <v>21</v>
      </c>
      <c r="F26" s="51">
        <f>'2'!AC27</f>
        <v>27</v>
      </c>
      <c r="G26" s="176">
        <v>11</v>
      </c>
      <c r="H26" s="210">
        <v>1</v>
      </c>
      <c r="I26" s="211">
        <v>0</v>
      </c>
      <c r="J26" s="211">
        <v>11</v>
      </c>
      <c r="K26" s="52">
        <v>0</v>
      </c>
      <c r="L26" s="52">
        <v>0</v>
      </c>
      <c r="M26" s="52">
        <v>1</v>
      </c>
    </row>
    <row r="27" spans="1:13" s="41" customFormat="1" ht="63">
      <c r="A27" s="111">
        <v>21</v>
      </c>
      <c r="B27" s="209" t="str">
        <f>'2'!B28</f>
        <v xml:space="preserve">Муниципальное общеобразовательное 
учреждение средняя общеобразовательная школа № 31
</v>
      </c>
      <c r="C27" s="52">
        <v>2</v>
      </c>
      <c r="D27" s="51">
        <f>'4'!K27</f>
        <v>52</v>
      </c>
      <c r="E27" s="49">
        <v>22</v>
      </c>
      <c r="F27" s="51">
        <f>'2'!AC28</f>
        <v>34</v>
      </c>
      <c r="G27" s="176">
        <v>34</v>
      </c>
      <c r="H27" s="210">
        <v>1</v>
      </c>
      <c r="I27" s="211">
        <v>34</v>
      </c>
      <c r="J27" s="211">
        <v>0</v>
      </c>
      <c r="K27" s="52">
        <v>0</v>
      </c>
      <c r="L27" s="52">
        <v>0</v>
      </c>
      <c r="M27" s="52">
        <v>0</v>
      </c>
    </row>
    <row r="28" spans="1:13" s="41" customFormat="1" ht="63">
      <c r="A28" s="111">
        <v>22</v>
      </c>
      <c r="B28" s="209" t="str">
        <f>'2'!B29</f>
        <v xml:space="preserve">Муниципальное общеобразовательное 
учреждение средняя общеобразовательная школа № 32
</v>
      </c>
      <c r="C28" s="52">
        <v>3</v>
      </c>
      <c r="D28" s="51">
        <f>'4'!K28</f>
        <v>129</v>
      </c>
      <c r="E28" s="49">
        <v>129</v>
      </c>
      <c r="F28" s="51">
        <f>'2'!AC29</f>
        <v>103</v>
      </c>
      <c r="G28" s="176">
        <v>103</v>
      </c>
      <c r="H28" s="210">
        <v>1</v>
      </c>
      <c r="I28" s="211">
        <v>32</v>
      </c>
      <c r="J28" s="211">
        <v>0</v>
      </c>
      <c r="K28" s="52">
        <v>0</v>
      </c>
      <c r="L28" s="52">
        <v>0</v>
      </c>
      <c r="M28" s="52">
        <v>1</v>
      </c>
    </row>
    <row r="29" spans="1:13" s="41" customFormat="1" ht="47.25">
      <c r="A29" s="111">
        <v>23</v>
      </c>
      <c r="B29" s="209" t="str">
        <f>'2'!B30</f>
        <v xml:space="preserve">Муниципальное общеобразовательное 
учреждение Лицей № 33
</v>
      </c>
      <c r="C29" s="214">
        <v>1</v>
      </c>
      <c r="D29" s="51">
        <f>'4'!K29</f>
        <v>115</v>
      </c>
      <c r="E29" s="215">
        <v>115</v>
      </c>
      <c r="F29" s="51">
        <f>'2'!AC30</f>
        <v>95</v>
      </c>
      <c r="G29" s="216">
        <v>95</v>
      </c>
      <c r="H29" s="217">
        <v>1</v>
      </c>
      <c r="I29" s="218">
        <v>0</v>
      </c>
      <c r="J29" s="218">
        <v>95</v>
      </c>
      <c r="K29" s="216">
        <v>0</v>
      </c>
      <c r="L29" s="216">
        <v>1</v>
      </c>
      <c r="M29" s="216">
        <v>1</v>
      </c>
    </row>
    <row r="30" spans="1:13" s="41" customFormat="1" ht="63">
      <c r="A30" s="111">
        <v>24</v>
      </c>
      <c r="B30" s="209" t="str">
        <f>'2'!B31</f>
        <v xml:space="preserve">Муниципальное общеобразовательное 
учреждение средняя общеобразовательная школа № 34
</v>
      </c>
      <c r="C30" s="52">
        <v>1</v>
      </c>
      <c r="D30" s="51">
        <v>83</v>
      </c>
      <c r="E30" s="49">
        <v>83</v>
      </c>
      <c r="F30" s="51">
        <v>62</v>
      </c>
      <c r="G30" s="176">
        <v>62</v>
      </c>
      <c r="H30" s="210">
        <v>1</v>
      </c>
      <c r="I30" s="211">
        <v>62</v>
      </c>
      <c r="J30" s="211">
        <v>0</v>
      </c>
      <c r="K30" s="52">
        <v>1</v>
      </c>
      <c r="L30" s="52">
        <v>1</v>
      </c>
      <c r="M30" s="52">
        <v>1</v>
      </c>
    </row>
    <row r="31" spans="1:13" s="41" customFormat="1" ht="78.75">
      <c r="A31" s="111">
        <v>25</v>
      </c>
      <c r="B31" s="209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52">
        <v>1</v>
      </c>
      <c r="D31" s="51">
        <f>'4'!K31</f>
        <v>114</v>
      </c>
      <c r="E31" s="49">
        <v>114</v>
      </c>
      <c r="F31" s="51">
        <f>'2'!AC32</f>
        <v>91</v>
      </c>
      <c r="G31" s="176">
        <v>91</v>
      </c>
      <c r="H31" s="210">
        <v>1</v>
      </c>
      <c r="I31" s="211">
        <v>0</v>
      </c>
      <c r="J31" s="211">
        <v>91</v>
      </c>
      <c r="K31" s="52">
        <v>0</v>
      </c>
      <c r="L31" s="52">
        <v>0</v>
      </c>
      <c r="M31" s="52">
        <v>0</v>
      </c>
    </row>
    <row r="32" spans="1:13" s="41" customFormat="1" ht="63">
      <c r="A32" s="111">
        <v>26</v>
      </c>
      <c r="B32" s="209" t="str">
        <f>'2'!B33</f>
        <v xml:space="preserve">Муниципальное общеобразовательное 
учреждение средняя общеобразовательная школа № 36
</v>
      </c>
      <c r="C32" s="52">
        <v>1</v>
      </c>
      <c r="D32" s="51">
        <f>'4'!K32</f>
        <v>0</v>
      </c>
      <c r="E32" s="49">
        <v>58</v>
      </c>
      <c r="F32" s="51">
        <f>'2'!AC33</f>
        <v>0</v>
      </c>
      <c r="G32" s="176">
        <v>58</v>
      </c>
      <c r="H32" s="210">
        <v>1</v>
      </c>
      <c r="I32" s="211">
        <v>10</v>
      </c>
      <c r="J32" s="211">
        <v>48</v>
      </c>
      <c r="K32" s="52">
        <v>1</v>
      </c>
      <c r="L32" s="52">
        <v>1</v>
      </c>
      <c r="M32" s="52">
        <v>0</v>
      </c>
    </row>
    <row r="33" spans="1:13" s="41" customFormat="1" ht="63">
      <c r="A33" s="111">
        <v>27</v>
      </c>
      <c r="B33" s="209" t="str">
        <f>'2'!B34</f>
        <v xml:space="preserve">Муниципальное общеобразовательное 
учреждение средняя общеобразовательная школа № 37
</v>
      </c>
      <c r="C33" s="52">
        <v>1</v>
      </c>
      <c r="D33" s="51">
        <f>'4'!K33</f>
        <v>70</v>
      </c>
      <c r="E33" s="49">
        <v>16</v>
      </c>
      <c r="F33" s="51">
        <f>'2'!AC34</f>
        <v>54</v>
      </c>
      <c r="G33" s="176">
        <v>20</v>
      </c>
      <c r="H33" s="210">
        <v>1</v>
      </c>
      <c r="I33" s="211">
        <v>20</v>
      </c>
      <c r="J33" s="211">
        <v>0</v>
      </c>
      <c r="K33" s="52">
        <v>0</v>
      </c>
      <c r="L33" s="52">
        <v>0</v>
      </c>
      <c r="M33" s="52">
        <v>0</v>
      </c>
    </row>
    <row r="34" spans="1:13" s="41" customFormat="1" ht="63">
      <c r="A34" s="111">
        <v>28</v>
      </c>
      <c r="B34" s="209" t="str">
        <f>'2'!B35</f>
        <v xml:space="preserve">Муниципальное общеобразовательное 
учреждение средняя общеобразовательная школа № 38
</v>
      </c>
      <c r="C34" s="52">
        <v>1</v>
      </c>
      <c r="D34" s="51">
        <f>'4'!K34</f>
        <v>15</v>
      </c>
      <c r="E34" s="49">
        <v>15</v>
      </c>
      <c r="F34" s="51">
        <f>'2'!AC35</f>
        <v>11</v>
      </c>
      <c r="G34" s="176">
        <v>11</v>
      </c>
      <c r="H34" s="210">
        <v>1</v>
      </c>
      <c r="I34" s="211">
        <v>11</v>
      </c>
      <c r="J34" s="211">
        <v>11</v>
      </c>
      <c r="K34" s="52">
        <v>0</v>
      </c>
      <c r="L34" s="52">
        <v>0</v>
      </c>
      <c r="M34" s="52">
        <v>0</v>
      </c>
    </row>
    <row r="35" spans="1:13" s="41" customFormat="1" ht="63">
      <c r="A35" s="111">
        <v>29</v>
      </c>
      <c r="B35" s="209" t="str">
        <f>'2'!B36</f>
        <v xml:space="preserve">Муниципальное общеобразовательное 
учреждение средняя общеобразовательная школа № 42
</v>
      </c>
      <c r="C35" s="52">
        <v>1</v>
      </c>
      <c r="D35" s="51">
        <f>'4'!K35</f>
        <v>43</v>
      </c>
      <c r="E35" s="49">
        <v>43</v>
      </c>
      <c r="F35" s="51">
        <f>'2'!AC36</f>
        <v>27</v>
      </c>
      <c r="G35" s="176">
        <v>27</v>
      </c>
      <c r="H35" s="210">
        <v>1</v>
      </c>
      <c r="I35" s="211">
        <v>27</v>
      </c>
      <c r="J35" s="211">
        <v>0</v>
      </c>
      <c r="K35" s="52">
        <v>1</v>
      </c>
      <c r="L35" s="52">
        <v>1</v>
      </c>
      <c r="M35" s="52">
        <v>1</v>
      </c>
    </row>
    <row r="36" spans="1:13" s="41" customFormat="1" ht="47.25">
      <c r="A36" s="111">
        <v>30</v>
      </c>
      <c r="B36" s="209" t="str">
        <f>'2'!B37</f>
        <v xml:space="preserve">Муниципальное общеобразовательное 
учреждение гимназия № 45
</v>
      </c>
      <c r="C36" s="52">
        <v>1</v>
      </c>
      <c r="D36" s="51">
        <f>'4'!K36</f>
        <v>0</v>
      </c>
      <c r="E36" s="49">
        <v>143</v>
      </c>
      <c r="F36" s="51">
        <f>'2'!AC37</f>
        <v>0</v>
      </c>
      <c r="G36" s="176">
        <v>129</v>
      </c>
      <c r="H36" s="210">
        <v>1</v>
      </c>
      <c r="I36" s="211">
        <v>129</v>
      </c>
      <c r="J36" s="211">
        <v>0</v>
      </c>
      <c r="K36" s="52">
        <v>1</v>
      </c>
      <c r="L36" s="52">
        <v>1</v>
      </c>
      <c r="M36" s="52">
        <v>1</v>
      </c>
    </row>
    <row r="37" spans="1:13" s="41" customFormat="1" ht="63">
      <c r="A37" s="111">
        <v>31</v>
      </c>
      <c r="B37" s="209" t="str">
        <f>'2'!B38</f>
        <v xml:space="preserve">Муниципальное общеобразовательное 
учреждение средняя общеобразовательная школа № 50
</v>
      </c>
      <c r="C37" s="52">
        <v>5</v>
      </c>
      <c r="D37" s="51">
        <f>'4'!K37</f>
        <v>45</v>
      </c>
      <c r="E37" s="49">
        <v>57</v>
      </c>
      <c r="F37" s="51">
        <v>27</v>
      </c>
      <c r="G37" s="176">
        <v>24</v>
      </c>
      <c r="H37" s="210">
        <v>1</v>
      </c>
      <c r="I37" s="211">
        <v>24</v>
      </c>
      <c r="J37" s="211">
        <v>0</v>
      </c>
      <c r="K37" s="52">
        <v>0</v>
      </c>
      <c r="L37" s="52">
        <v>0</v>
      </c>
      <c r="M37" s="52">
        <v>1</v>
      </c>
    </row>
    <row r="38" spans="1:13" s="41" customFormat="1" ht="63">
      <c r="A38" s="111">
        <v>32</v>
      </c>
      <c r="B38" s="209" t="str">
        <f>'2'!B39</f>
        <v xml:space="preserve">Муниципальное общеобразовательное 
учреждение средняя общеобразовательная школа № 51
</v>
      </c>
      <c r="C38" s="52">
        <v>1</v>
      </c>
      <c r="D38" s="51">
        <f>'4'!K38</f>
        <v>104</v>
      </c>
      <c r="E38" s="49">
        <v>103</v>
      </c>
      <c r="F38" s="51">
        <f>'2'!AC39</f>
        <v>83</v>
      </c>
      <c r="G38" s="176">
        <v>83</v>
      </c>
      <c r="H38" s="210">
        <v>1</v>
      </c>
      <c r="I38" s="211">
        <v>83</v>
      </c>
      <c r="J38" s="211">
        <v>0</v>
      </c>
      <c r="K38" s="52">
        <v>0</v>
      </c>
      <c r="L38" s="52">
        <v>1</v>
      </c>
      <c r="M38" s="52">
        <v>0</v>
      </c>
    </row>
    <row r="39" spans="1:13" s="41" customFormat="1" ht="63">
      <c r="A39" s="111">
        <v>33</v>
      </c>
      <c r="B39" s="209" t="str">
        <f>'2'!B40</f>
        <v xml:space="preserve">Муниципальное общеобразовательное 
учреждение средняя общеобразовательная школа № 53
</v>
      </c>
      <c r="C39" s="52">
        <v>2</v>
      </c>
      <c r="D39" s="51">
        <f>'4'!K39</f>
        <v>49</v>
      </c>
      <c r="E39" s="49">
        <v>47</v>
      </c>
      <c r="F39" s="51">
        <f>'2'!AC40</f>
        <v>33</v>
      </c>
      <c r="G39" s="176">
        <v>33</v>
      </c>
      <c r="H39" s="210">
        <v>1</v>
      </c>
      <c r="I39" s="211">
        <v>33</v>
      </c>
      <c r="J39" s="211">
        <v>6</v>
      </c>
      <c r="K39" s="52">
        <v>0</v>
      </c>
      <c r="L39" s="52">
        <v>0</v>
      </c>
      <c r="M39" s="52">
        <v>1</v>
      </c>
    </row>
    <row r="40" spans="1:13" s="41" customFormat="1" ht="63">
      <c r="A40" s="111">
        <v>34</v>
      </c>
      <c r="B40" s="209" t="str">
        <f>'2'!B41</f>
        <v xml:space="preserve">Муниципальное общеобразовательное 
учреждение средняя общеобразовательная школа № 62
</v>
      </c>
      <c r="C40" s="52">
        <v>1</v>
      </c>
      <c r="D40" s="51">
        <f>'4'!K40</f>
        <v>24</v>
      </c>
      <c r="E40" s="49">
        <v>24</v>
      </c>
      <c r="F40" s="51">
        <f>'2'!AC41</f>
        <v>20</v>
      </c>
      <c r="G40" s="176">
        <v>20</v>
      </c>
      <c r="H40" s="210">
        <v>1</v>
      </c>
      <c r="I40" s="211">
        <v>20</v>
      </c>
      <c r="J40" s="211">
        <v>0</v>
      </c>
      <c r="K40" s="52">
        <v>0</v>
      </c>
      <c r="L40" s="52">
        <v>0</v>
      </c>
      <c r="M40" s="52">
        <v>1</v>
      </c>
    </row>
    <row r="41" spans="1:13" s="41" customFormat="1" ht="63">
      <c r="A41" s="111">
        <v>35</v>
      </c>
      <c r="B41" s="209" t="str">
        <f>'2'!B42</f>
        <v xml:space="preserve">Муниципальное бюджетное общеобразовательное 
учреждение лицей № 1
</v>
      </c>
      <c r="C41" s="52">
        <v>1</v>
      </c>
      <c r="D41" s="51">
        <f>'4'!K41</f>
        <v>207</v>
      </c>
      <c r="E41" s="49">
        <v>207</v>
      </c>
      <c r="F41" s="51">
        <f>'2'!AC42</f>
        <v>187</v>
      </c>
      <c r="G41" s="176">
        <v>187</v>
      </c>
      <c r="H41" s="210">
        <v>1</v>
      </c>
      <c r="I41" s="211">
        <v>61</v>
      </c>
      <c r="J41" s="211">
        <v>0</v>
      </c>
      <c r="K41" s="52">
        <v>1</v>
      </c>
      <c r="L41" s="52">
        <v>1</v>
      </c>
      <c r="M41" s="52">
        <v>1</v>
      </c>
    </row>
    <row r="42" spans="1:13" s="41" customFormat="1" ht="63">
      <c r="A42" s="111">
        <v>36</v>
      </c>
      <c r="B42" s="209" t="str">
        <f>'2'!B43</f>
        <v xml:space="preserve">Муниципальное общеобразовательное учреждение "Инженерная школа города Комсомольска-на-Амуре"
</v>
      </c>
      <c r="C42" s="52">
        <v>10</v>
      </c>
      <c r="D42" s="51">
        <f>'4'!K42</f>
        <v>386</v>
      </c>
      <c r="E42" s="49">
        <v>386</v>
      </c>
      <c r="F42" s="51">
        <f>'2'!AC43</f>
        <v>331</v>
      </c>
      <c r="G42" s="176">
        <v>331</v>
      </c>
      <c r="H42" s="210">
        <v>1</v>
      </c>
      <c r="I42" s="211">
        <v>0</v>
      </c>
      <c r="J42" s="211">
        <v>331</v>
      </c>
      <c r="K42" s="52">
        <v>1</v>
      </c>
      <c r="L42" s="52">
        <v>1</v>
      </c>
      <c r="M42" s="52">
        <v>1</v>
      </c>
    </row>
    <row r="43" spans="1:13" ht="15">
      <c r="A43" s="37"/>
      <c r="B43" s="90" t="str">
        <f>'2'!B44</f>
        <v>Основного общего образования</v>
      </c>
      <c r="C43" s="93"/>
      <c r="D43" s="93"/>
      <c r="E43" s="93"/>
      <c r="F43" s="93"/>
      <c r="G43" s="93"/>
      <c r="H43" s="115"/>
      <c r="I43" s="93"/>
      <c r="J43" s="93"/>
      <c r="K43" s="93"/>
      <c r="L43" s="93"/>
      <c r="M43" s="93"/>
    </row>
    <row r="44" spans="1:13" ht="47.25">
      <c r="A44" s="88">
        <v>37</v>
      </c>
      <c r="B44" s="209" t="str">
        <f>'2'!B45</f>
        <v>Муниципальное общеобразовательное 
учреждение основная общеобразовательная школа № 29</v>
      </c>
      <c r="C44" s="49">
        <v>1</v>
      </c>
      <c r="D44" s="51">
        <f>'4'!K44</f>
        <v>0</v>
      </c>
      <c r="E44" s="49">
        <v>0</v>
      </c>
      <c r="F44" s="51">
        <f>'2'!AC45</f>
        <v>0</v>
      </c>
      <c r="G44">
        <v>0</v>
      </c>
      <c r="H44" s="219" t="s">
        <v>288</v>
      </c>
      <c r="I44" s="49">
        <v>10</v>
      </c>
      <c r="J44" s="49">
        <v>16</v>
      </c>
      <c r="K44" s="49">
        <v>0</v>
      </c>
      <c r="L44" s="49">
        <v>0</v>
      </c>
      <c r="M44" s="49">
        <v>1</v>
      </c>
    </row>
    <row r="45" spans="1:13" ht="15">
      <c r="A45" s="37"/>
      <c r="B45" s="90" t="str">
        <f>'2'!B46</f>
        <v>Начального общего образования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3" ht="15">
      <c r="A46" s="88"/>
      <c r="B46" s="89">
        <f>'2'!B47</f>
        <v>0</v>
      </c>
      <c r="C46" s="49"/>
      <c r="D46" s="51">
        <f>'4'!K46</f>
        <v>0</v>
      </c>
      <c r="E46" s="49"/>
      <c r="F46" s="51">
        <f>'2'!AC47</f>
        <v>0</v>
      </c>
      <c r="G46" s="49"/>
      <c r="H46" s="220"/>
      <c r="I46" s="49"/>
      <c r="J46" s="49"/>
      <c r="K46" s="49"/>
      <c r="L46" s="49"/>
      <c r="M46" s="49"/>
    </row>
    <row r="47" spans="1:13" ht="15">
      <c r="A47" s="88"/>
      <c r="B47" s="89">
        <f>'2'!B48</f>
        <v>0</v>
      </c>
      <c r="C47" s="49"/>
      <c r="D47" s="51">
        <f>'4'!K47</f>
        <v>0</v>
      </c>
      <c r="E47" s="49"/>
      <c r="F47" s="51">
        <f>'2'!AC48</f>
        <v>0</v>
      </c>
      <c r="G47" s="49"/>
      <c r="H47" s="220"/>
      <c r="I47" s="49"/>
      <c r="J47" s="49"/>
      <c r="K47" s="49"/>
      <c r="L47" s="49"/>
      <c r="M47" s="49"/>
    </row>
    <row r="48" spans="1:13" ht="15">
      <c r="A48" s="88"/>
      <c r="B48" s="89">
        <f>'2'!B49</f>
        <v>0</v>
      </c>
      <c r="C48" s="49"/>
      <c r="D48" s="51">
        <f>'4'!K48</f>
        <v>0</v>
      </c>
      <c r="E48" s="49"/>
      <c r="F48" s="51">
        <f>'2'!AC49</f>
        <v>0</v>
      </c>
      <c r="G48" s="49"/>
      <c r="H48" s="220"/>
      <c r="I48" s="49"/>
      <c r="J48" s="49"/>
      <c r="K48" s="49"/>
      <c r="L48" s="49"/>
      <c r="M48" s="49"/>
    </row>
    <row r="49" spans="1:13" ht="30.75">
      <c r="A49" s="91"/>
      <c r="B49" s="169" t="str">
        <f>'2'!B50</f>
        <v>ИТОГО в общеобразовательных организациях:</v>
      </c>
      <c r="C49" s="93" t="e">
        <f>SUM(#REF!,C44:C44,C46:C48)</f>
        <v>#REF!</v>
      </c>
      <c r="D49" s="93" t="e">
        <f>SUM(#REF!,D44:D44,D46:D48)</f>
        <v>#REF!</v>
      </c>
      <c r="E49" s="93" t="e">
        <f>SUM(#REF!,E44:E44,E46:E48)</f>
        <v>#REF!</v>
      </c>
      <c r="F49" s="93" t="e">
        <f>SUM(#REF!,F44:F44,F46:F48)</f>
        <v>#REF!</v>
      </c>
      <c r="G49" s="93" t="e">
        <f>SUM(#REF!,G44:G44,G46:G48)</f>
        <v>#REF!</v>
      </c>
      <c r="H49" s="93" t="e">
        <f>SUM(#REF!,H44:H44,H46:H48)</f>
        <v>#REF!</v>
      </c>
      <c r="I49" s="93" t="e">
        <f>SUM(#REF!,I44:I44,I46:I48)</f>
        <v>#REF!</v>
      </c>
      <c r="J49" s="93" t="e">
        <f>SUM(#REF!,J44:J44,J46:J48)</f>
        <v>#REF!</v>
      </c>
      <c r="K49" s="93" t="e">
        <f>SUM(#REF!,K44:K44,K46:K48)</f>
        <v>#REF!</v>
      </c>
      <c r="L49" s="93" t="e">
        <f>SUM(#REF!,L44:L44,L46:L48)</f>
        <v>#REF!</v>
      </c>
      <c r="M49" s="93" t="e">
        <f>SUM(#REF!,M44:M44,M46:M48)</f>
        <v>#REF!</v>
      </c>
    </row>
    <row r="50" spans="1:13" ht="30">
      <c r="A50" s="94"/>
      <c r="B50" s="90" t="str">
        <f>'2'!B51</f>
        <v>Вечерние (сменные) общеобразовательные организации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</row>
    <row r="51" spans="1:13" ht="15">
      <c r="A51" s="95"/>
      <c r="B51" s="89">
        <f>'2'!B52</f>
        <v>0</v>
      </c>
      <c r="C51" s="49"/>
      <c r="D51" s="51">
        <f>'4'!K51</f>
        <v>0</v>
      </c>
      <c r="E51" s="49"/>
      <c r="F51" s="51">
        <f>'2'!AC52</f>
        <v>0</v>
      </c>
      <c r="G51" s="49"/>
      <c r="H51" s="220"/>
      <c r="I51" s="49"/>
      <c r="J51" s="49"/>
      <c r="K51" s="49"/>
      <c r="L51" s="49"/>
      <c r="M51" s="49"/>
    </row>
    <row r="52" spans="1:13" ht="15">
      <c r="A52" s="88"/>
      <c r="B52" s="89">
        <f>'2'!B53</f>
        <v>0</v>
      </c>
      <c r="C52" s="49"/>
      <c r="D52" s="51">
        <f>'4'!K52</f>
        <v>0</v>
      </c>
      <c r="E52" s="49"/>
      <c r="F52" s="51">
        <f>'2'!AC53</f>
        <v>0</v>
      </c>
      <c r="G52" s="49"/>
      <c r="H52" s="220"/>
      <c r="I52" s="49"/>
      <c r="J52" s="49"/>
      <c r="K52" s="49"/>
      <c r="L52" s="49"/>
      <c r="M52" s="49"/>
    </row>
    <row r="53" spans="1:13" ht="15">
      <c r="A53" s="88"/>
      <c r="B53" s="89">
        <f>'2'!B54</f>
        <v>0</v>
      </c>
      <c r="C53" s="49"/>
      <c r="D53" s="51">
        <f>'4'!K53</f>
        <v>0</v>
      </c>
      <c r="E53" s="49"/>
      <c r="F53" s="51">
        <f>'2'!AC54</f>
        <v>0</v>
      </c>
      <c r="G53" s="49"/>
      <c r="H53" s="220"/>
      <c r="I53" s="49"/>
      <c r="J53" s="49"/>
      <c r="K53" s="49"/>
      <c r="L53" s="49"/>
      <c r="M53" s="49"/>
    </row>
    <row r="54" spans="1:13" ht="30">
      <c r="A54" s="96"/>
      <c r="B54" s="169" t="str">
        <f>'2'!B55</f>
        <v>ИТОГО в вечерних (сменных) общеобразовательных организациях:</v>
      </c>
      <c r="C54" s="93">
        <f>SUM(C51:C53)</f>
        <v>0</v>
      </c>
      <c r="D54" s="93">
        <f>SUM(D51:D53)</f>
        <v>0</v>
      </c>
      <c r="E54" s="93">
        <f>SUM(E51:E53)</f>
        <v>0</v>
      </c>
      <c r="F54" s="93">
        <f>SUM(F51:F53)</f>
        <v>0</v>
      </c>
      <c r="G54" s="93">
        <f>SUM(G51:G53)</f>
        <v>0</v>
      </c>
      <c r="H54" s="93">
        <f>COUNTIF(H51:H53, "да")</f>
        <v>0</v>
      </c>
      <c r="I54" s="93">
        <f>SUM(I51:I53)</f>
        <v>0</v>
      </c>
      <c r="J54" s="93">
        <f>SUM(J51:J53)</f>
        <v>0</v>
      </c>
      <c r="K54" s="93">
        <f>SUM(K51:K53)</f>
        <v>0</v>
      </c>
      <c r="L54" s="93">
        <f>SUM(L51:L53)</f>
        <v>0</v>
      </c>
      <c r="M54" s="93">
        <f>SUM(M51:M53)</f>
        <v>0</v>
      </c>
    </row>
    <row r="55" spans="1:13" ht="15">
      <c r="A55" s="97"/>
      <c r="B55" s="169" t="str">
        <f>'2'!B56</f>
        <v>ВСЕГО:</v>
      </c>
      <c r="C55" s="93" t="e">
        <f t="shared" ref="C55:M55" si="0">SUM(C49,C54)</f>
        <v>#REF!</v>
      </c>
      <c r="D55" s="93" t="e">
        <f t="shared" si="0"/>
        <v>#REF!</v>
      </c>
      <c r="E55" s="93" t="e">
        <f t="shared" si="0"/>
        <v>#REF!</v>
      </c>
      <c r="F55" s="93" t="e">
        <f t="shared" si="0"/>
        <v>#REF!</v>
      </c>
      <c r="G55" s="93" t="e">
        <f t="shared" si="0"/>
        <v>#REF!</v>
      </c>
      <c r="H55" s="93" t="e">
        <f t="shared" si="0"/>
        <v>#REF!</v>
      </c>
      <c r="I55" s="93" t="e">
        <f t="shared" si="0"/>
        <v>#REF!</v>
      </c>
      <c r="J55" s="93" t="e">
        <f>SUM(J49,J54)</f>
        <v>#REF!</v>
      </c>
      <c r="K55" s="93" t="e">
        <f t="shared" si="0"/>
        <v>#REF!</v>
      </c>
      <c r="L55" s="93" t="e">
        <f t="shared" si="0"/>
        <v>#REF!</v>
      </c>
      <c r="M55" s="93" t="e">
        <f t="shared" si="0"/>
        <v>#REF!</v>
      </c>
    </row>
    <row r="56" spans="1:13">
      <c r="A56" s="23"/>
      <c r="B56" s="99"/>
    </row>
    <row r="57" spans="1:13">
      <c r="B57" s="100"/>
    </row>
    <row r="58" spans="1:13" ht="15.75">
      <c r="A58" s="221" t="s">
        <v>289</v>
      </c>
      <c r="B58" s="100"/>
    </row>
    <row r="59" spans="1:13" ht="33.75" customHeight="1">
      <c r="A59" s="523" t="s">
        <v>290</v>
      </c>
      <c r="B59" s="523"/>
      <c r="C59" s="523"/>
      <c r="D59" s="523"/>
      <c r="E59" s="523"/>
      <c r="F59" s="523"/>
      <c r="G59" s="523"/>
      <c r="H59" s="523"/>
      <c r="I59" s="523"/>
      <c r="J59" s="523"/>
      <c r="K59" s="523"/>
      <c r="L59" s="523"/>
      <c r="M59" s="523"/>
    </row>
    <row r="60" spans="1:13" ht="51" customHeight="1">
      <c r="A60" s="555" t="s">
        <v>291</v>
      </c>
      <c r="B60" s="555"/>
      <c r="C60" s="555"/>
      <c r="D60" s="555"/>
      <c r="E60" s="555"/>
      <c r="F60" s="555"/>
      <c r="G60" s="555"/>
      <c r="H60" s="555"/>
      <c r="I60" s="555"/>
      <c r="J60" s="555"/>
      <c r="K60" s="555"/>
      <c r="L60" s="555"/>
      <c r="M60" s="555"/>
    </row>
    <row r="61" spans="1:13" ht="15.75">
      <c r="A61" s="223" t="s">
        <v>292</v>
      </c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</row>
    <row r="62" spans="1:13" ht="15.75">
      <c r="A62" s="224" t="s">
        <v>207</v>
      </c>
    </row>
    <row r="64" spans="1:13">
      <c r="A64" s="104" t="s">
        <v>138</v>
      </c>
    </row>
  </sheetData>
  <mergeCells count="15">
    <mergeCell ref="A59:M59"/>
    <mergeCell ref="A60:M60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K3:K4"/>
    <mergeCell ref="L3:L4"/>
    <mergeCell ref="M3:M4"/>
  </mergeCells>
  <dataValidations count="1">
    <dataValidation type="list" allowBlank="1" showInputMessage="1" showErrorMessage="1" sqref="H44 H46:H48 H51:H53">
      <formula1>"да, нет"</formula1>
    </dataValidation>
  </dataValidations>
  <pageMargins left="0.25" right="0.25" top="0.75" bottom="0.75" header="0.3" footer="0.3"/>
  <pageSetup paperSize="9" scale="17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"/>
  <sheetViews>
    <sheetView workbookViewId="0">
      <pane ySplit="6" topLeftCell="A7" activePane="bottomLeft" state="frozen"/>
      <selection activeCell="B44" sqref="B44"/>
      <selection pane="bottomLeft" sqref="A1:J1"/>
    </sheetView>
  </sheetViews>
  <sheetFormatPr defaultRowHeight="14.25"/>
  <cols>
    <col min="1" max="1" width="4.7109375" style="21" customWidth="1"/>
    <col min="2" max="2" width="42.140625" style="21" customWidth="1"/>
    <col min="3" max="3" width="29" style="11" customWidth="1"/>
    <col min="4" max="4" width="36.85546875" style="11" customWidth="1"/>
    <col min="5" max="5" width="30.42578125" style="11" customWidth="1"/>
    <col min="6" max="6" width="29" style="11" customWidth="1"/>
    <col min="7" max="16384" width="9.140625" style="11"/>
  </cols>
  <sheetData>
    <row r="1" spans="1:10" ht="26.25" customHeight="1">
      <c r="A1" s="494" t="s">
        <v>293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0" ht="15.75">
      <c r="A2" s="225"/>
      <c r="B2" s="225"/>
      <c r="C2" s="41"/>
      <c r="D2" s="41"/>
      <c r="E2" s="41"/>
      <c r="F2" s="41"/>
      <c r="G2" s="41"/>
      <c r="H2" s="41"/>
      <c r="I2" s="41"/>
      <c r="J2" s="41"/>
    </row>
    <row r="3" spans="1:10" ht="41.25" customHeight="1">
      <c r="A3" s="495" t="s">
        <v>21</v>
      </c>
      <c r="B3" s="495" t="s">
        <v>22</v>
      </c>
      <c r="C3" s="558" t="s">
        <v>294</v>
      </c>
      <c r="D3" s="559" t="s">
        <v>295</v>
      </c>
      <c r="E3" s="559"/>
      <c r="F3" s="559"/>
      <c r="G3" s="558" t="s">
        <v>296</v>
      </c>
      <c r="H3" s="558"/>
      <c r="I3" s="558"/>
      <c r="J3" s="558"/>
    </row>
    <row r="4" spans="1:10" ht="195" customHeight="1">
      <c r="A4" s="495"/>
      <c r="B4" s="495"/>
      <c r="C4" s="558"/>
      <c r="D4" s="226" t="s">
        <v>297</v>
      </c>
      <c r="E4" s="226" t="s">
        <v>298</v>
      </c>
      <c r="F4" s="226" t="s">
        <v>299</v>
      </c>
      <c r="G4" s="26" t="s">
        <v>300</v>
      </c>
      <c r="H4" s="26" t="s">
        <v>301</v>
      </c>
      <c r="I4" s="26" t="s">
        <v>302</v>
      </c>
      <c r="J4" s="227" t="s">
        <v>303</v>
      </c>
    </row>
    <row r="5" spans="1:10" ht="15.75">
      <c r="A5" s="175"/>
      <c r="B5" s="175"/>
      <c r="C5" s="35" t="s">
        <v>304</v>
      </c>
      <c r="D5" s="35" t="s">
        <v>305</v>
      </c>
      <c r="E5" s="35" t="s">
        <v>306</v>
      </c>
      <c r="F5" s="35" t="s">
        <v>307</v>
      </c>
      <c r="G5" s="35" t="s">
        <v>308</v>
      </c>
      <c r="H5" s="35" t="s">
        <v>309</v>
      </c>
      <c r="I5" s="35" t="s">
        <v>310</v>
      </c>
      <c r="J5" s="35" t="s">
        <v>311</v>
      </c>
    </row>
    <row r="6" spans="1:10" ht="15">
      <c r="A6" s="37"/>
      <c r="B6" s="90" t="str">
        <f>'2'!B7</f>
        <v>Среднего общего образования</v>
      </c>
      <c r="C6" s="51"/>
      <c r="D6" s="51"/>
      <c r="E6" s="51"/>
      <c r="F6" s="51"/>
      <c r="G6" s="51"/>
      <c r="H6" s="51"/>
      <c r="I6" s="51"/>
      <c r="J6" s="51"/>
    </row>
    <row r="7" spans="1:10" ht="78.75">
      <c r="A7" s="88">
        <v>1</v>
      </c>
      <c r="B7" s="117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58">
        <v>7</v>
      </c>
      <c r="D7" s="58">
        <v>7</v>
      </c>
      <c r="E7" s="58">
        <v>0</v>
      </c>
      <c r="F7" s="58">
        <v>0</v>
      </c>
      <c r="G7" s="49">
        <v>53.441000000000003</v>
      </c>
      <c r="H7" s="49">
        <v>0</v>
      </c>
      <c r="I7" s="49">
        <v>0</v>
      </c>
      <c r="J7" s="49">
        <v>0</v>
      </c>
    </row>
    <row r="8" spans="1:10" ht="63">
      <c r="A8" s="88">
        <v>2</v>
      </c>
      <c r="B8" s="117" t="str">
        <f>'2'!B9</f>
        <v xml:space="preserve">Муниципальное общеобразовательное 
учреждение средняя общеобразовательная школа № 3
</v>
      </c>
      <c r="C8" s="58">
        <v>7</v>
      </c>
      <c r="D8" s="58">
        <v>7</v>
      </c>
      <c r="E8" s="58">
        <v>0</v>
      </c>
      <c r="F8" s="58">
        <v>0</v>
      </c>
      <c r="G8" s="49">
        <v>45.1</v>
      </c>
      <c r="H8" s="49">
        <v>0</v>
      </c>
      <c r="I8" s="49">
        <v>0</v>
      </c>
      <c r="J8" s="49">
        <v>0</v>
      </c>
    </row>
    <row r="9" spans="1:10" ht="78.75">
      <c r="A9" s="88">
        <v>3</v>
      </c>
      <c r="B9" s="117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58">
        <v>6</v>
      </c>
      <c r="D9" s="58">
        <v>6</v>
      </c>
      <c r="E9" s="58">
        <v>6</v>
      </c>
      <c r="F9" s="58">
        <v>0</v>
      </c>
      <c r="G9" s="49">
        <v>60</v>
      </c>
      <c r="H9" s="49">
        <v>0</v>
      </c>
      <c r="I9" s="49">
        <v>0</v>
      </c>
      <c r="J9" s="49">
        <v>0</v>
      </c>
    </row>
    <row r="10" spans="1:10" ht="63">
      <c r="A10" s="88">
        <v>4</v>
      </c>
      <c r="B10" s="117" t="str">
        <f>'2'!B11</f>
        <v xml:space="preserve">Муниципальное общеобразовательное 
учреждение средняя общеобразовательная школа № 5
</v>
      </c>
      <c r="C10" s="58"/>
      <c r="D10" s="58"/>
      <c r="E10" s="58"/>
      <c r="F10" s="58"/>
      <c r="G10" s="49"/>
      <c r="H10" s="49"/>
      <c r="I10" s="49"/>
      <c r="J10" s="49"/>
    </row>
    <row r="11" spans="1:10" ht="63">
      <c r="A11" s="88">
        <v>5</v>
      </c>
      <c r="B11" s="117" t="str">
        <f>'2'!B12</f>
        <v xml:space="preserve">Муниципальное общеобразовательное 
учреждение средняя общеобразовательная школа № 6
</v>
      </c>
      <c r="C11" s="58">
        <v>6</v>
      </c>
      <c r="D11" s="58">
        <v>6</v>
      </c>
      <c r="E11" s="58">
        <v>0</v>
      </c>
      <c r="F11" s="58">
        <v>0</v>
      </c>
      <c r="G11" s="49">
        <v>5</v>
      </c>
      <c r="H11" s="49"/>
      <c r="I11" s="49"/>
      <c r="J11" s="49"/>
    </row>
    <row r="12" spans="1:10" ht="94.5">
      <c r="A12" s="88">
        <v>6</v>
      </c>
      <c r="B12" s="117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58"/>
      <c r="D12" s="58"/>
      <c r="E12" s="58"/>
      <c r="F12" s="58"/>
      <c r="G12" s="49"/>
      <c r="H12" s="49"/>
      <c r="I12" s="49"/>
      <c r="J12" s="49"/>
    </row>
    <row r="13" spans="1:10" ht="63">
      <c r="A13" s="88">
        <v>7</v>
      </c>
      <c r="B13" s="117" t="str">
        <f>'2'!B14</f>
        <v xml:space="preserve">Муниципальное общеобразовательное 
учреждение средняя общеобразовательная школа № 8
</v>
      </c>
      <c r="C13" s="58">
        <v>7</v>
      </c>
      <c r="D13" s="58">
        <v>7</v>
      </c>
      <c r="E13" s="58">
        <v>5</v>
      </c>
      <c r="F13" s="58">
        <v>0</v>
      </c>
      <c r="G13" s="49">
        <v>60</v>
      </c>
      <c r="H13" s="49">
        <v>0</v>
      </c>
      <c r="I13" s="49">
        <v>0</v>
      </c>
      <c r="J13" s="49">
        <v>0</v>
      </c>
    </row>
    <row r="14" spans="1:10" ht="47.25">
      <c r="A14" s="88">
        <v>8</v>
      </c>
      <c r="B14" s="117" t="str">
        <f>'2'!B15</f>
        <v xml:space="preserve">Муниципальное общеобразовательное 
учреждение гимназия № 9
</v>
      </c>
      <c r="C14" s="58">
        <v>8</v>
      </c>
      <c r="D14" s="58">
        <v>8</v>
      </c>
      <c r="E14" s="58">
        <v>0</v>
      </c>
      <c r="F14" s="58">
        <v>0</v>
      </c>
      <c r="G14" s="49"/>
      <c r="H14" s="49"/>
      <c r="I14" s="49"/>
      <c r="J14" s="49"/>
    </row>
    <row r="15" spans="1:10" ht="63">
      <c r="A15" s="88">
        <v>9</v>
      </c>
      <c r="B15" s="117" t="str">
        <f>'2'!B16</f>
        <v xml:space="preserve">Муниципальное общеобразовательное 
учреждение средняя общеобразовательная школа № 13
</v>
      </c>
      <c r="C15" s="58">
        <v>8</v>
      </c>
      <c r="D15" s="58">
        <v>8</v>
      </c>
      <c r="E15" s="58">
        <v>0</v>
      </c>
      <c r="F15" s="58">
        <v>0</v>
      </c>
      <c r="G15" s="49"/>
      <c r="H15" s="49"/>
      <c r="I15" s="49"/>
      <c r="J15" s="49"/>
    </row>
    <row r="16" spans="1:10" ht="63">
      <c r="A16" s="88">
        <v>10</v>
      </c>
      <c r="B16" s="117" t="str">
        <f>'2'!B17</f>
        <v xml:space="preserve">Муниципальное общеобразовательное
учреждение средняя общеобразовательная школа № 14
</v>
      </c>
      <c r="C16" s="228">
        <v>7</v>
      </c>
      <c r="D16" s="69">
        <v>7</v>
      </c>
      <c r="E16" s="69">
        <v>7</v>
      </c>
      <c r="F16" s="69">
        <v>7</v>
      </c>
      <c r="G16" s="49">
        <v>60</v>
      </c>
      <c r="H16" s="49"/>
      <c r="I16" s="49"/>
      <c r="J16" s="49"/>
    </row>
    <row r="17" spans="1:10" ht="63">
      <c r="A17" s="88">
        <v>11</v>
      </c>
      <c r="B17" s="117" t="str">
        <f>'2'!B18</f>
        <v xml:space="preserve">Муниципальное общеобразовательное 
учреждение средняя общеобразовательная школа № 15
</v>
      </c>
      <c r="C17" s="58">
        <v>7</v>
      </c>
      <c r="D17" s="58">
        <v>7</v>
      </c>
      <c r="E17" s="58">
        <v>0</v>
      </c>
      <c r="F17" s="58">
        <v>0</v>
      </c>
      <c r="G17" s="49">
        <v>55</v>
      </c>
      <c r="H17" s="49">
        <v>0</v>
      </c>
      <c r="I17" s="49">
        <v>0</v>
      </c>
      <c r="J17" s="49">
        <v>5</v>
      </c>
    </row>
    <row r="18" spans="1:10" ht="94.5">
      <c r="A18" s="88">
        <v>12</v>
      </c>
      <c r="B18" s="117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58">
        <v>8</v>
      </c>
      <c r="D18" s="58">
        <v>8</v>
      </c>
      <c r="E18" s="58">
        <v>0</v>
      </c>
      <c r="F18" s="58">
        <v>0</v>
      </c>
      <c r="G18" s="49">
        <v>60</v>
      </c>
      <c r="H18" s="49">
        <v>0</v>
      </c>
      <c r="I18" s="49">
        <v>0</v>
      </c>
      <c r="J18" s="49">
        <v>0</v>
      </c>
    </row>
    <row r="19" spans="1:10" ht="78.75">
      <c r="A19" s="88">
        <v>13</v>
      </c>
      <c r="B19" s="117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58"/>
      <c r="D19" s="58"/>
      <c r="E19" s="58"/>
      <c r="F19" s="58"/>
      <c r="G19" s="49"/>
      <c r="H19" s="49"/>
      <c r="I19" s="49"/>
      <c r="J19" s="49"/>
    </row>
    <row r="20" spans="1:10" ht="63">
      <c r="A20" s="88">
        <v>14</v>
      </c>
      <c r="B20" s="117" t="str">
        <f>'2'!B21</f>
        <v xml:space="preserve">Муниципальное общеобразовательное 
учреждение средняя общеобразовательная школа № 19
</v>
      </c>
      <c r="C20" s="58">
        <v>6</v>
      </c>
      <c r="D20" s="58">
        <v>6</v>
      </c>
      <c r="E20" s="58">
        <v>0</v>
      </c>
      <c r="F20" s="58">
        <v>0</v>
      </c>
      <c r="G20" s="49">
        <v>69.86</v>
      </c>
      <c r="H20" s="49">
        <v>0</v>
      </c>
      <c r="I20" s="49">
        <v>0</v>
      </c>
      <c r="J20" s="49">
        <v>0</v>
      </c>
    </row>
    <row r="21" spans="1:10" ht="63">
      <c r="A21" s="88">
        <v>15</v>
      </c>
      <c r="B21" s="117" t="str">
        <f>'2'!B22</f>
        <v xml:space="preserve">Муниципальное общеобразовательное 
учреждение средняя школа с кадетскими классами № 22
</v>
      </c>
      <c r="C21" s="58">
        <v>8</v>
      </c>
      <c r="D21" s="58">
        <v>8</v>
      </c>
      <c r="E21" s="58">
        <v>0</v>
      </c>
      <c r="F21" s="58">
        <v>0</v>
      </c>
      <c r="G21" s="49">
        <v>60</v>
      </c>
      <c r="H21" s="49"/>
      <c r="I21" s="49"/>
      <c r="J21" s="49"/>
    </row>
    <row r="22" spans="1:10" ht="110.25">
      <c r="A22" s="88">
        <v>16</v>
      </c>
      <c r="B22" s="117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58">
        <v>5</v>
      </c>
      <c r="D22" s="58">
        <v>5</v>
      </c>
      <c r="E22" s="58">
        <v>0</v>
      </c>
      <c r="F22" s="58">
        <v>0</v>
      </c>
      <c r="G22" s="49">
        <v>112</v>
      </c>
      <c r="H22" s="49">
        <v>0</v>
      </c>
      <c r="I22" s="49">
        <v>0</v>
      </c>
      <c r="J22" s="49">
        <v>0</v>
      </c>
    </row>
    <row r="23" spans="1:10" ht="63">
      <c r="A23" s="88">
        <v>17</v>
      </c>
      <c r="B23" s="117" t="str">
        <f>'2'!B24</f>
        <v xml:space="preserve">Муниципальное общеобразовательное 
учреждение средняя общеобразовательная школа № 24
</v>
      </c>
      <c r="C23" s="58">
        <v>7</v>
      </c>
      <c r="D23" s="58">
        <v>7</v>
      </c>
      <c r="E23" s="58">
        <v>0</v>
      </c>
      <c r="F23" s="58">
        <v>0</v>
      </c>
      <c r="G23" s="49">
        <v>55</v>
      </c>
      <c r="H23" s="49">
        <v>0</v>
      </c>
      <c r="I23" s="49">
        <v>10</v>
      </c>
      <c r="J23" s="49">
        <v>0</v>
      </c>
    </row>
    <row r="24" spans="1:10" ht="63">
      <c r="A24" s="88">
        <v>18</v>
      </c>
      <c r="B24" s="117" t="str">
        <f>'2'!B25</f>
        <v xml:space="preserve">Муниципальное общеобразовательное 
учреждение средняя общеобразовательная школа № 27
</v>
      </c>
      <c r="C24" s="58"/>
      <c r="D24" s="58"/>
      <c r="E24" s="58"/>
      <c r="F24" s="58"/>
      <c r="G24" s="49"/>
      <c r="H24" s="49"/>
      <c r="I24" s="49"/>
      <c r="J24" s="49"/>
    </row>
    <row r="25" spans="1:10" ht="63">
      <c r="A25" s="88">
        <v>19</v>
      </c>
      <c r="B25" s="117" t="str">
        <f>'2'!B26</f>
        <v xml:space="preserve">Муниципальное общеобразовательное 
учреждение средняя общеобразовательная школа № 28
</v>
      </c>
      <c r="C25" s="58">
        <v>5</v>
      </c>
      <c r="D25" s="58">
        <v>5</v>
      </c>
      <c r="E25" s="58">
        <v>0</v>
      </c>
      <c r="F25" s="58">
        <v>0</v>
      </c>
      <c r="G25" s="49">
        <v>76.5</v>
      </c>
      <c r="H25" s="49">
        <v>0</v>
      </c>
      <c r="I25" s="49">
        <v>0</v>
      </c>
      <c r="J25" s="49">
        <v>0</v>
      </c>
    </row>
    <row r="26" spans="1:10" ht="63">
      <c r="A26" s="88">
        <v>20</v>
      </c>
      <c r="B26" s="117" t="str">
        <f>'2'!B27</f>
        <v xml:space="preserve">Муниципальное общеобразовательное 
учреждение средняя общеобразовательная школа № 30
</v>
      </c>
      <c r="C26" s="58">
        <v>6</v>
      </c>
      <c r="D26" s="58">
        <v>6</v>
      </c>
      <c r="E26" s="58">
        <v>6</v>
      </c>
      <c r="F26" s="58">
        <v>0</v>
      </c>
      <c r="G26" s="49">
        <v>73.3</v>
      </c>
      <c r="H26" s="49">
        <v>0</v>
      </c>
      <c r="I26" s="49">
        <v>0</v>
      </c>
      <c r="J26" s="49">
        <v>0</v>
      </c>
    </row>
    <row r="27" spans="1:10" ht="63">
      <c r="A27" s="88">
        <v>21</v>
      </c>
      <c r="B27" s="117" t="str">
        <f>'2'!B28</f>
        <v xml:space="preserve">Муниципальное общеобразовательное 
учреждение средняя общеобразовательная школа № 31
</v>
      </c>
      <c r="C27" s="229">
        <v>5</v>
      </c>
      <c r="D27" s="58">
        <v>5</v>
      </c>
      <c r="E27" s="58">
        <v>5</v>
      </c>
      <c r="F27" s="58">
        <v>0</v>
      </c>
      <c r="G27" s="49">
        <v>0</v>
      </c>
      <c r="H27" s="49">
        <v>0</v>
      </c>
      <c r="I27" s="49">
        <v>0</v>
      </c>
      <c r="J27" s="49">
        <v>0</v>
      </c>
    </row>
    <row r="28" spans="1:10" ht="63">
      <c r="A28" s="88">
        <v>22</v>
      </c>
      <c r="B28" s="117" t="str">
        <f>'2'!B29</f>
        <v xml:space="preserve">Муниципальное общеобразовательное 
учреждение средняя общеобразовательная школа № 32
</v>
      </c>
      <c r="C28" s="58">
        <v>6</v>
      </c>
      <c r="D28" s="58">
        <v>6</v>
      </c>
      <c r="E28" s="58">
        <v>6</v>
      </c>
      <c r="F28" s="58">
        <v>0</v>
      </c>
      <c r="G28" s="49">
        <v>60</v>
      </c>
      <c r="H28" s="49">
        <v>0</v>
      </c>
      <c r="I28" s="49">
        <v>0</v>
      </c>
      <c r="J28" s="49">
        <v>0</v>
      </c>
    </row>
    <row r="29" spans="1:10" ht="47.25">
      <c r="A29" s="88">
        <v>23</v>
      </c>
      <c r="B29" s="117" t="str">
        <f>'2'!B30</f>
        <v xml:space="preserve">Муниципальное общеобразовательное 
учреждение Лицей № 33
</v>
      </c>
      <c r="C29" s="58">
        <v>7</v>
      </c>
      <c r="D29" s="58">
        <v>7</v>
      </c>
      <c r="E29" s="58">
        <v>0</v>
      </c>
      <c r="F29" s="58">
        <v>0</v>
      </c>
      <c r="G29" s="49">
        <v>60</v>
      </c>
      <c r="H29" s="49">
        <v>0</v>
      </c>
      <c r="I29" s="49">
        <v>0</v>
      </c>
      <c r="J29" s="49">
        <v>0</v>
      </c>
    </row>
    <row r="30" spans="1:10" ht="63">
      <c r="A30" s="88">
        <v>24</v>
      </c>
      <c r="B30" s="117" t="str">
        <f>'2'!B31</f>
        <v xml:space="preserve">Муниципальное общеобразовательное 
учреждение средняя общеобразовательная школа № 34
</v>
      </c>
      <c r="C30" s="58">
        <v>7</v>
      </c>
      <c r="D30" s="58">
        <v>7</v>
      </c>
      <c r="E30" s="58">
        <v>0</v>
      </c>
      <c r="F30" s="58">
        <v>0</v>
      </c>
      <c r="G30" s="49">
        <v>60</v>
      </c>
      <c r="H30" s="49">
        <v>0</v>
      </c>
      <c r="I30" s="49">
        <v>0</v>
      </c>
      <c r="J30" s="49">
        <v>0</v>
      </c>
    </row>
    <row r="31" spans="1:10" ht="78.75">
      <c r="A31" s="88">
        <v>25</v>
      </c>
      <c r="B31" s="117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58">
        <v>8</v>
      </c>
      <c r="D31" s="58">
        <v>8</v>
      </c>
      <c r="E31" s="58">
        <v>0</v>
      </c>
      <c r="F31" s="58">
        <v>0</v>
      </c>
      <c r="G31" s="49">
        <v>120</v>
      </c>
      <c r="H31" s="49">
        <v>0</v>
      </c>
      <c r="I31" s="49">
        <v>0</v>
      </c>
      <c r="J31" s="49">
        <v>0</v>
      </c>
    </row>
    <row r="32" spans="1:10" ht="63">
      <c r="A32" s="88">
        <v>26</v>
      </c>
      <c r="B32" s="117" t="str">
        <f>'2'!B33</f>
        <v xml:space="preserve">Муниципальное общеобразовательное 
учреждение средняя общеобразовательная школа № 36
</v>
      </c>
      <c r="C32" s="58"/>
      <c r="D32" s="58"/>
      <c r="E32" s="58"/>
      <c r="F32" s="58"/>
      <c r="G32" s="49"/>
      <c r="H32" s="49"/>
      <c r="I32" s="49"/>
      <c r="J32" s="49"/>
    </row>
    <row r="33" spans="1:10" ht="63">
      <c r="A33" s="88">
        <v>27</v>
      </c>
      <c r="B33" s="117" t="str">
        <f>'2'!B34</f>
        <v xml:space="preserve">Муниципальное общеобразовательное 
учреждение средняя общеобразовательная школа № 37
</v>
      </c>
      <c r="C33" s="58">
        <v>6</v>
      </c>
      <c r="D33" s="58">
        <v>6</v>
      </c>
      <c r="E33" s="58">
        <v>0</v>
      </c>
      <c r="F33" s="58">
        <v>0</v>
      </c>
      <c r="G33" s="49">
        <v>60</v>
      </c>
      <c r="H33" s="49">
        <v>0</v>
      </c>
      <c r="I33" s="49">
        <v>0</v>
      </c>
      <c r="J33" s="49">
        <v>0</v>
      </c>
    </row>
    <row r="34" spans="1:10" ht="63">
      <c r="A34" s="88">
        <v>28</v>
      </c>
      <c r="B34" s="117" t="str">
        <f>'2'!B35</f>
        <v xml:space="preserve">Муниципальное общеобразовательное 
учреждение средняя общеобразовательная школа № 38
</v>
      </c>
      <c r="C34" s="58">
        <v>7</v>
      </c>
      <c r="D34" s="58">
        <v>7</v>
      </c>
      <c r="E34" s="58">
        <v>7</v>
      </c>
      <c r="F34" s="58">
        <v>0</v>
      </c>
      <c r="G34" s="49">
        <v>0</v>
      </c>
      <c r="H34" s="49">
        <v>60</v>
      </c>
      <c r="I34" s="49">
        <v>0</v>
      </c>
      <c r="J34" s="49">
        <v>0</v>
      </c>
    </row>
    <row r="35" spans="1:10" ht="63">
      <c r="A35" s="88">
        <v>29</v>
      </c>
      <c r="B35" s="117" t="str">
        <f>'2'!B36</f>
        <v xml:space="preserve">Муниципальное общеобразовательное 
учреждение средняя общеобразовательная школа № 42
</v>
      </c>
      <c r="C35" s="58">
        <v>7</v>
      </c>
      <c r="D35" s="58">
        <v>7</v>
      </c>
      <c r="E35" s="58"/>
      <c r="F35" s="58"/>
      <c r="G35" s="49"/>
      <c r="H35" s="49"/>
      <c r="I35" s="49"/>
      <c r="J35" s="49"/>
    </row>
    <row r="36" spans="1:10" ht="47.25">
      <c r="A36" s="88">
        <v>30</v>
      </c>
      <c r="B36" s="117" t="str">
        <f>'2'!B37</f>
        <v xml:space="preserve">Муниципальное общеобразовательное 
учреждение гимназия № 45
</v>
      </c>
      <c r="C36" s="58"/>
      <c r="D36" s="58"/>
      <c r="E36" s="58"/>
      <c r="F36" s="58"/>
      <c r="G36" s="49"/>
      <c r="H36" s="49"/>
      <c r="I36" s="49"/>
      <c r="J36" s="49"/>
    </row>
    <row r="37" spans="1:10" ht="63">
      <c r="A37" s="88">
        <v>31</v>
      </c>
      <c r="B37" s="117" t="str">
        <f>'2'!B38</f>
        <v xml:space="preserve">Муниципальное общеобразовательное 
учреждение средняя общеобразовательная школа № 50
</v>
      </c>
      <c r="C37" s="58">
        <v>7</v>
      </c>
      <c r="D37" s="58">
        <v>7</v>
      </c>
      <c r="E37" s="58">
        <v>0</v>
      </c>
      <c r="F37" s="58">
        <v>0</v>
      </c>
      <c r="G37" s="49">
        <v>60</v>
      </c>
      <c r="H37" s="49">
        <v>0</v>
      </c>
      <c r="I37" s="49">
        <v>0</v>
      </c>
      <c r="J37" s="49">
        <v>0</v>
      </c>
    </row>
    <row r="38" spans="1:10" ht="63">
      <c r="A38" s="88">
        <v>32</v>
      </c>
      <c r="B38" s="117" t="str">
        <f>'2'!B39</f>
        <v xml:space="preserve">Муниципальное общеобразовательное 
учреждение средняя общеобразовательная школа № 51
</v>
      </c>
      <c r="C38" s="58"/>
      <c r="D38" s="58"/>
      <c r="E38" s="58"/>
      <c r="F38" s="58"/>
      <c r="G38" s="49"/>
      <c r="H38" s="49"/>
      <c r="I38" s="49"/>
      <c r="J38" s="49"/>
    </row>
    <row r="39" spans="1:10" ht="63">
      <c r="A39" s="88">
        <v>33</v>
      </c>
      <c r="B39" s="117" t="str">
        <f>'2'!B40</f>
        <v xml:space="preserve">Муниципальное общеобразовательное 
учреждение средняя общеобразовательная школа № 53
</v>
      </c>
      <c r="C39" s="58">
        <v>7</v>
      </c>
      <c r="D39" s="58">
        <v>7</v>
      </c>
      <c r="E39" s="58">
        <v>0</v>
      </c>
      <c r="F39" s="58">
        <v>0</v>
      </c>
      <c r="G39" s="49">
        <v>60</v>
      </c>
      <c r="H39" s="49">
        <v>0</v>
      </c>
      <c r="I39" s="49">
        <v>0</v>
      </c>
      <c r="J39" s="49">
        <v>0</v>
      </c>
    </row>
    <row r="40" spans="1:10" ht="63">
      <c r="A40" s="88">
        <v>34</v>
      </c>
      <c r="B40" s="117" t="str">
        <f>'2'!B41</f>
        <v xml:space="preserve">Муниципальное общеобразовательное 
учреждение средняя общеобразовательная школа № 62
</v>
      </c>
      <c r="C40" s="58">
        <v>7</v>
      </c>
      <c r="D40" s="58">
        <v>7</v>
      </c>
      <c r="E40" s="58">
        <v>0</v>
      </c>
      <c r="F40" s="58">
        <v>0</v>
      </c>
      <c r="G40" s="49"/>
      <c r="H40" s="49"/>
      <c r="I40" s="49"/>
      <c r="J40" s="49"/>
    </row>
    <row r="41" spans="1:10" ht="63">
      <c r="A41" s="88">
        <v>35</v>
      </c>
      <c r="B41" s="117" t="str">
        <f>'2'!B42</f>
        <v xml:space="preserve">Муниципальное бюджетное общеобразовательное 
учреждение лицей № 1
</v>
      </c>
      <c r="C41" s="58">
        <v>7</v>
      </c>
      <c r="D41" s="58">
        <v>7</v>
      </c>
      <c r="E41" s="58">
        <v>0</v>
      </c>
      <c r="F41" s="58">
        <v>0</v>
      </c>
      <c r="G41" s="49"/>
      <c r="H41" s="49"/>
      <c r="I41" s="49"/>
      <c r="J41" s="49"/>
    </row>
    <row r="42" spans="1:10" ht="63">
      <c r="A42" s="88">
        <v>36</v>
      </c>
      <c r="B42" s="117" t="str">
        <f>'2'!B43</f>
        <v xml:space="preserve">Муниципальное общеобразовательное учреждение "Инженерная школа города Комсомольска-на-Амуре"
</v>
      </c>
      <c r="C42" s="58">
        <v>6</v>
      </c>
      <c r="D42" s="58">
        <v>6</v>
      </c>
      <c r="E42" s="58">
        <v>0</v>
      </c>
      <c r="F42" s="58">
        <v>0</v>
      </c>
      <c r="G42" s="49">
        <v>119.9</v>
      </c>
      <c r="H42" s="49">
        <v>0</v>
      </c>
      <c r="I42" s="49">
        <v>0</v>
      </c>
      <c r="J42" s="49">
        <v>0</v>
      </c>
    </row>
    <row r="43" spans="1:10" ht="15">
      <c r="A43" s="37"/>
      <c r="B43" s="90" t="str">
        <f>'2'!B44</f>
        <v>Основного общего образования</v>
      </c>
      <c r="C43" s="93"/>
      <c r="D43" s="93"/>
      <c r="E43" s="93"/>
      <c r="F43" s="93"/>
      <c r="G43" s="51"/>
      <c r="H43" s="51"/>
      <c r="I43" s="51"/>
      <c r="J43" s="51"/>
    </row>
    <row r="44" spans="1:10" ht="15.75">
      <c r="A44" s="88">
        <v>37</v>
      </c>
      <c r="B44" s="117">
        <v>7</v>
      </c>
      <c r="C44" s="58"/>
      <c r="D44" s="58"/>
      <c r="E44" s="58"/>
      <c r="F44" s="58"/>
      <c r="G44" s="49"/>
      <c r="H44" s="49"/>
      <c r="I44" s="49"/>
      <c r="J44" s="49"/>
    </row>
    <row r="45" spans="1:10" ht="15">
      <c r="A45" s="37"/>
      <c r="B45" s="90" t="str">
        <f>'2'!B46</f>
        <v>Начального общего образования</v>
      </c>
      <c r="C45" s="93"/>
      <c r="D45" s="93"/>
      <c r="E45" s="93"/>
      <c r="F45" s="93"/>
      <c r="G45" s="51"/>
      <c r="H45" s="51"/>
      <c r="I45" s="51"/>
      <c r="J45" s="51"/>
    </row>
    <row r="46" spans="1:10" ht="15">
      <c r="A46" s="88"/>
      <c r="B46" s="89">
        <f>'2'!B47</f>
        <v>0</v>
      </c>
      <c r="C46" s="49"/>
      <c r="D46" s="49"/>
      <c r="E46" s="49"/>
      <c r="F46" s="49"/>
      <c r="G46" s="49"/>
      <c r="H46" s="49"/>
      <c r="I46" s="49"/>
      <c r="J46" s="49"/>
    </row>
    <row r="47" spans="1:10" ht="15">
      <c r="A47" s="88"/>
      <c r="B47" s="89">
        <f>'2'!B48</f>
        <v>0</v>
      </c>
      <c r="C47" s="49"/>
      <c r="D47" s="49"/>
      <c r="E47" s="49"/>
      <c r="F47" s="49"/>
      <c r="G47" s="49"/>
      <c r="H47" s="49"/>
      <c r="I47" s="49"/>
      <c r="J47" s="49"/>
    </row>
    <row r="48" spans="1:10" ht="15">
      <c r="A48" s="88"/>
      <c r="B48" s="89">
        <f>'2'!B49</f>
        <v>0</v>
      </c>
      <c r="C48" s="49"/>
      <c r="D48" s="49"/>
      <c r="E48" s="49"/>
      <c r="F48" s="49"/>
      <c r="G48" s="49"/>
      <c r="H48" s="49"/>
      <c r="I48" s="49"/>
      <c r="J48" s="49"/>
    </row>
    <row r="49" spans="1:10" ht="30.75">
      <c r="A49" s="91"/>
      <c r="B49" s="169" t="str">
        <f>'2'!B50</f>
        <v>ИТОГО в общеобразовательных организациях:</v>
      </c>
      <c r="C49" s="230"/>
      <c r="D49" s="230"/>
      <c r="E49" s="230"/>
      <c r="F49" s="230"/>
      <c r="G49" s="93">
        <f>SUM(G7:G9,G44:G44,G46:G48)</f>
        <v>158.541</v>
      </c>
      <c r="H49" s="93">
        <f>SUM(H7:H9,H44:H44,H46:H48)</f>
        <v>0</v>
      </c>
      <c r="I49" s="93">
        <f>SUM(I7:I9,I44:I44,I46:I48)</f>
        <v>0</v>
      </c>
      <c r="J49" s="93">
        <f>SUM(J7:J9,J44:J44,J46:J48)</f>
        <v>0</v>
      </c>
    </row>
    <row r="50" spans="1:10" ht="30">
      <c r="A50" s="94"/>
      <c r="B50" s="90" t="str">
        <f>'2'!B51</f>
        <v>Вечерние (сменные) общеобразовательные организации</v>
      </c>
      <c r="C50" s="51"/>
      <c r="D50" s="51"/>
      <c r="E50" s="51"/>
      <c r="F50" s="51"/>
      <c r="G50" s="51"/>
      <c r="H50" s="51"/>
      <c r="I50" s="51"/>
      <c r="J50" s="51"/>
    </row>
    <row r="51" spans="1:10" ht="15">
      <c r="A51" s="95"/>
      <c r="B51" s="89">
        <f>'2'!B52</f>
        <v>0</v>
      </c>
      <c r="C51" s="49"/>
      <c r="D51" s="49"/>
      <c r="E51" s="49"/>
      <c r="F51" s="49"/>
      <c r="G51" s="49"/>
      <c r="H51" s="49"/>
      <c r="I51" s="49"/>
      <c r="J51" s="49"/>
    </row>
    <row r="52" spans="1:10" ht="15">
      <c r="A52" s="88"/>
      <c r="B52" s="89">
        <f>'2'!B53</f>
        <v>0</v>
      </c>
      <c r="C52" s="49"/>
      <c r="D52" s="49"/>
      <c r="E52" s="49"/>
      <c r="F52" s="49"/>
      <c r="G52" s="49"/>
      <c r="H52" s="49"/>
      <c r="I52" s="49"/>
      <c r="J52" s="49"/>
    </row>
    <row r="53" spans="1:10" ht="15">
      <c r="A53" s="88"/>
      <c r="B53" s="89">
        <f>'2'!B54</f>
        <v>0</v>
      </c>
      <c r="C53" s="49"/>
      <c r="D53" s="49"/>
      <c r="E53" s="49"/>
      <c r="F53" s="49"/>
      <c r="G53" s="49"/>
      <c r="H53" s="49"/>
      <c r="I53" s="49"/>
      <c r="J53" s="49"/>
    </row>
    <row r="54" spans="1:10" ht="30">
      <c r="A54" s="96"/>
      <c r="B54" s="169" t="str">
        <f>'2'!B55</f>
        <v>ИТОГО в вечерних (сменных) общеобразовательных организациях:</v>
      </c>
      <c r="C54" s="230"/>
      <c r="D54" s="230"/>
      <c r="E54" s="230"/>
      <c r="F54" s="230"/>
      <c r="G54" s="93">
        <f>SUM(G51:G53)</f>
        <v>0</v>
      </c>
      <c r="H54" s="93">
        <f>SUM(H51:H53)</f>
        <v>0</v>
      </c>
      <c r="I54" s="93">
        <f>SUM(I51:I53)</f>
        <v>0</v>
      </c>
      <c r="J54" s="93">
        <f>SUM(J51:J53)</f>
        <v>0</v>
      </c>
    </row>
    <row r="55" spans="1:10" ht="15">
      <c r="A55" s="97"/>
      <c r="B55" s="169" t="str">
        <f>'2'!B56</f>
        <v>ВСЕГО:</v>
      </c>
      <c r="C55" s="230"/>
      <c r="D55" s="230"/>
      <c r="E55" s="230"/>
      <c r="F55" s="230"/>
      <c r="G55" s="93">
        <f t="shared" ref="G55:J55" si="0">SUM(G49,G54)</f>
        <v>158.541</v>
      </c>
      <c r="H55" s="93">
        <f t="shared" si="0"/>
        <v>0</v>
      </c>
      <c r="I55" s="93">
        <f t="shared" si="0"/>
        <v>0</v>
      </c>
      <c r="J55" s="93">
        <f t="shared" si="0"/>
        <v>0</v>
      </c>
    </row>
    <row r="56" spans="1:10">
      <c r="A56" s="23"/>
      <c r="B56" s="99"/>
    </row>
    <row r="57" spans="1:10">
      <c r="B57" s="100"/>
    </row>
    <row r="58" spans="1:10" ht="15.75">
      <c r="A58" s="221" t="s">
        <v>289</v>
      </c>
      <c r="B58" s="100"/>
    </row>
    <row r="59" spans="1:10" ht="66.75" customHeight="1">
      <c r="A59" s="557" t="s">
        <v>312</v>
      </c>
      <c r="B59" s="557"/>
      <c r="C59" s="557"/>
      <c r="D59" s="557"/>
      <c r="E59" s="557"/>
      <c r="F59" s="557"/>
      <c r="G59" s="557"/>
      <c r="H59" s="557"/>
      <c r="I59" s="557"/>
      <c r="J59" s="557"/>
    </row>
    <row r="60" spans="1:10" ht="22.5" customHeight="1">
      <c r="A60" s="557" t="s">
        <v>313</v>
      </c>
      <c r="B60" s="557"/>
      <c r="C60" s="557"/>
      <c r="D60" s="557"/>
      <c r="E60" s="557"/>
      <c r="F60" s="557"/>
      <c r="G60" s="557"/>
      <c r="H60" s="557"/>
      <c r="I60" s="557"/>
      <c r="J60" s="557"/>
    </row>
    <row r="61" spans="1:10" ht="41.25" customHeight="1">
      <c r="A61" s="557" t="s">
        <v>314</v>
      </c>
      <c r="B61" s="557"/>
      <c r="C61" s="557"/>
      <c r="D61" s="557"/>
      <c r="E61" s="557"/>
      <c r="F61" s="557"/>
      <c r="G61" s="557"/>
      <c r="H61" s="557"/>
      <c r="I61" s="557"/>
      <c r="J61" s="557"/>
    </row>
    <row r="62" spans="1:10" ht="24" customHeight="1">
      <c r="A62" s="557" t="s">
        <v>315</v>
      </c>
      <c r="B62" s="557"/>
      <c r="C62" s="557"/>
      <c r="D62" s="557"/>
      <c r="E62" s="557"/>
      <c r="F62" s="557"/>
      <c r="G62" s="557"/>
      <c r="H62" s="557"/>
      <c r="I62" s="557"/>
      <c r="J62" s="557"/>
    </row>
    <row r="63" spans="1:10" ht="15.75">
      <c r="A63" s="223"/>
      <c r="B63" s="222"/>
    </row>
    <row r="64" spans="1:10" ht="15.75">
      <c r="A64" s="224" t="s">
        <v>207</v>
      </c>
    </row>
    <row r="66" spans="1:1">
      <c r="A66" s="104" t="s">
        <v>138</v>
      </c>
    </row>
  </sheetData>
  <mergeCells count="10">
    <mergeCell ref="A59:J59"/>
    <mergeCell ref="A60:J60"/>
    <mergeCell ref="A61:J61"/>
    <mergeCell ref="A62:J62"/>
    <mergeCell ref="A1:J1"/>
    <mergeCell ref="A3:A4"/>
    <mergeCell ref="B3:B4"/>
    <mergeCell ref="C3:C4"/>
    <mergeCell ref="D3:F3"/>
    <mergeCell ref="G3:J3"/>
  </mergeCells>
  <pageMargins left="0.25" right="0.25" top="0.75" bottom="0.75" header="0.3" footer="0.3"/>
  <pageSetup paperSize="9" scale="17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6"/>
  <sheetViews>
    <sheetView workbookViewId="0">
      <pane ySplit="6" topLeftCell="A7" activePane="bottomLeft" state="frozen"/>
      <selection activeCell="C44" sqref="C44"/>
      <selection pane="bottomLeft" sqref="A1:T1"/>
    </sheetView>
  </sheetViews>
  <sheetFormatPr defaultRowHeight="14.25"/>
  <cols>
    <col min="1" max="1" width="4.7109375" style="21" customWidth="1"/>
    <col min="2" max="2" width="42.140625" style="21" customWidth="1"/>
    <col min="3" max="3" width="15.7109375" style="21" customWidth="1"/>
    <col min="4" max="4" width="19.28515625" style="21" customWidth="1"/>
    <col min="5" max="5" width="24.7109375" style="11" customWidth="1"/>
    <col min="6" max="6" width="20.140625" style="11" customWidth="1"/>
    <col min="7" max="7" width="17.7109375" style="11" customWidth="1"/>
    <col min="8" max="8" width="28" style="11" customWidth="1"/>
    <col min="9" max="9" width="24.7109375" style="11" customWidth="1"/>
    <col min="10" max="10" width="19.7109375" style="11" customWidth="1"/>
    <col min="11" max="11" width="17.7109375" style="11" customWidth="1"/>
    <col min="12" max="12" width="30" style="11" customWidth="1"/>
    <col min="13" max="13" width="24.7109375" style="11" customWidth="1"/>
    <col min="14" max="14" width="19.7109375" style="11" customWidth="1"/>
    <col min="15" max="15" width="17.7109375" style="11" customWidth="1"/>
    <col min="16" max="16" width="31.28515625" style="11" customWidth="1"/>
    <col min="17" max="17" width="24.7109375" style="11" customWidth="1"/>
    <col min="18" max="18" width="17.85546875" style="11" customWidth="1"/>
    <col min="19" max="19" width="16.28515625" style="11" customWidth="1"/>
    <col min="20" max="20" width="31" style="11" customWidth="1"/>
    <col min="21" max="21" width="17.7109375" style="11" customWidth="1"/>
    <col min="22" max="16384" width="9.140625" style="11"/>
  </cols>
  <sheetData>
    <row r="1" spans="1:33" ht="26.25" customHeight="1">
      <c r="A1" s="494" t="s">
        <v>316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22"/>
    </row>
    <row r="2" spans="1:33" ht="15.75">
      <c r="A2" s="225"/>
      <c r="B2" s="225"/>
      <c r="C2" s="225"/>
      <c r="D2" s="22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33" ht="46.5" customHeight="1">
      <c r="A3" s="495" t="s">
        <v>21</v>
      </c>
      <c r="B3" s="495" t="s">
        <v>22</v>
      </c>
      <c r="C3" s="495" t="s">
        <v>317</v>
      </c>
      <c r="D3" s="495"/>
      <c r="E3" s="514" t="s">
        <v>318</v>
      </c>
      <c r="F3" s="515"/>
      <c r="G3" s="515"/>
      <c r="H3" s="516"/>
      <c r="I3" s="514" t="s">
        <v>319</v>
      </c>
      <c r="J3" s="515"/>
      <c r="K3" s="515"/>
      <c r="L3" s="516"/>
      <c r="M3" s="514" t="s">
        <v>320</v>
      </c>
      <c r="N3" s="515"/>
      <c r="O3" s="515"/>
      <c r="P3" s="516"/>
      <c r="Q3" s="558" t="s">
        <v>321</v>
      </c>
      <c r="R3" s="558"/>
      <c r="S3" s="558"/>
      <c r="T3" s="558"/>
      <c r="U3" s="18"/>
    </row>
    <row r="4" spans="1:33" ht="180.75" customHeight="1">
      <c r="A4" s="495"/>
      <c r="B4" s="495"/>
      <c r="C4" s="24" t="s">
        <v>322</v>
      </c>
      <c r="D4" s="24" t="s">
        <v>323</v>
      </c>
      <c r="E4" s="226" t="s">
        <v>324</v>
      </c>
      <c r="F4" s="226" t="s">
        <v>325</v>
      </c>
      <c r="G4" s="226" t="s">
        <v>326</v>
      </c>
      <c r="H4" s="226" t="s">
        <v>327</v>
      </c>
      <c r="I4" s="226" t="s">
        <v>324</v>
      </c>
      <c r="J4" s="226" t="s">
        <v>325</v>
      </c>
      <c r="K4" s="226" t="s">
        <v>326</v>
      </c>
      <c r="L4" s="226" t="s">
        <v>327</v>
      </c>
      <c r="M4" s="226" t="s">
        <v>324</v>
      </c>
      <c r="N4" s="226" t="s">
        <v>325</v>
      </c>
      <c r="O4" s="226" t="s">
        <v>326</v>
      </c>
      <c r="P4" s="226" t="s">
        <v>327</v>
      </c>
      <c r="Q4" s="226" t="s">
        <v>328</v>
      </c>
      <c r="R4" s="226" t="s">
        <v>329</v>
      </c>
      <c r="S4" s="226" t="s">
        <v>330</v>
      </c>
      <c r="T4" s="226" t="s">
        <v>331</v>
      </c>
      <c r="U4" s="18"/>
    </row>
    <row r="5" spans="1:33" ht="23.25" customHeight="1">
      <c r="A5" s="207"/>
      <c r="B5" s="207"/>
      <c r="C5" s="207"/>
      <c r="D5" s="207"/>
      <c r="E5" s="35" t="s">
        <v>332</v>
      </c>
      <c r="F5" s="35" t="s">
        <v>333</v>
      </c>
      <c r="G5" s="35" t="s">
        <v>334</v>
      </c>
      <c r="H5" s="35" t="s">
        <v>335</v>
      </c>
      <c r="I5" s="35" t="s">
        <v>336</v>
      </c>
      <c r="J5" s="35" t="s">
        <v>337</v>
      </c>
      <c r="K5" s="35" t="s">
        <v>338</v>
      </c>
      <c r="L5" s="35" t="s">
        <v>339</v>
      </c>
      <c r="M5" s="35" t="s">
        <v>340</v>
      </c>
      <c r="N5" s="35" t="s">
        <v>341</v>
      </c>
      <c r="O5" s="35" t="s">
        <v>342</v>
      </c>
      <c r="P5" s="35" t="s">
        <v>343</v>
      </c>
      <c r="Q5" s="35" t="s">
        <v>344</v>
      </c>
      <c r="R5" s="35" t="s">
        <v>345</v>
      </c>
      <c r="S5" s="35" t="s">
        <v>346</v>
      </c>
      <c r="T5" s="35" t="s">
        <v>347</v>
      </c>
      <c r="U5" s="231"/>
    </row>
    <row r="6" spans="1:33" ht="15">
      <c r="A6" s="37"/>
      <c r="B6" s="90" t="str">
        <f>'2'!B7</f>
        <v>Среднего общего образования</v>
      </c>
      <c r="C6" s="90"/>
      <c r="D6" s="9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86"/>
    </row>
    <row r="7" spans="1:33" s="41" customFormat="1" ht="78.75">
      <c r="A7" s="111">
        <v>1</v>
      </c>
      <c r="B7" s="209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180">
        <v>2</v>
      </c>
      <c r="D7" s="180">
        <v>0</v>
      </c>
      <c r="E7" s="232" t="s">
        <v>348</v>
      </c>
      <c r="F7" s="58" t="s">
        <v>288</v>
      </c>
      <c r="G7" s="58">
        <v>92</v>
      </c>
      <c r="H7" s="233" t="s">
        <v>349</v>
      </c>
      <c r="I7" s="232" t="s">
        <v>348</v>
      </c>
      <c r="J7" s="58" t="s">
        <v>350</v>
      </c>
      <c r="K7" s="58"/>
      <c r="L7" s="58"/>
      <c r="M7" s="58"/>
      <c r="N7" s="58"/>
      <c r="O7" s="58"/>
      <c r="P7" s="176"/>
      <c r="Q7" s="176"/>
      <c r="R7" s="176"/>
      <c r="S7" s="176"/>
      <c r="T7" s="176"/>
      <c r="U7" s="234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</row>
    <row r="8" spans="1:33" s="41" customFormat="1" ht="63">
      <c r="A8" s="111">
        <v>2</v>
      </c>
      <c r="B8" s="209" t="str">
        <f>'2'!B9</f>
        <v xml:space="preserve">Муниципальное общеобразовательное 
учреждение средняя общеобразовательная школа № 3
</v>
      </c>
      <c r="C8" s="180">
        <v>2</v>
      </c>
      <c r="D8" s="180">
        <v>0</v>
      </c>
      <c r="E8" s="58" t="s">
        <v>351</v>
      </c>
      <c r="F8" s="58" t="s">
        <v>288</v>
      </c>
      <c r="G8" s="236" t="s">
        <v>352</v>
      </c>
      <c r="H8" s="233" t="s">
        <v>349</v>
      </c>
      <c r="I8" s="233" t="s">
        <v>353</v>
      </c>
      <c r="J8" s="233" t="s">
        <v>288</v>
      </c>
      <c r="K8" s="71">
        <v>90</v>
      </c>
      <c r="L8" s="233" t="s">
        <v>354</v>
      </c>
      <c r="M8" s="58"/>
      <c r="N8" s="58"/>
      <c r="O8" s="58"/>
      <c r="P8" s="176"/>
      <c r="Q8" s="176"/>
      <c r="R8" s="176"/>
      <c r="S8" s="176"/>
      <c r="T8" s="176"/>
      <c r="U8" s="234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</row>
    <row r="9" spans="1:33" s="41" customFormat="1" ht="78.75">
      <c r="A9" s="111">
        <v>3</v>
      </c>
      <c r="B9" s="209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180">
        <v>1</v>
      </c>
      <c r="D9" s="180">
        <v>0</v>
      </c>
      <c r="E9" s="232" t="s">
        <v>355</v>
      </c>
      <c r="F9" s="58" t="s">
        <v>288</v>
      </c>
      <c r="G9" s="58">
        <v>49</v>
      </c>
      <c r="H9" s="58" t="s">
        <v>356</v>
      </c>
      <c r="I9" s="58"/>
      <c r="J9" s="58"/>
      <c r="K9" s="58"/>
      <c r="L9" s="58"/>
      <c r="M9" s="58"/>
      <c r="N9" s="58"/>
      <c r="O9" s="58"/>
      <c r="P9" s="176"/>
      <c r="Q9" s="176"/>
      <c r="R9" s="176"/>
      <c r="S9" s="176"/>
      <c r="T9" s="176"/>
      <c r="U9" s="234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</row>
    <row r="10" spans="1:33" s="41" customFormat="1" ht="63">
      <c r="A10" s="111">
        <v>4</v>
      </c>
      <c r="B10" s="209" t="str">
        <f>'2'!B11</f>
        <v xml:space="preserve">Муниципальное общеобразовательное 
учреждение средняя общеобразовательная школа № 5
</v>
      </c>
      <c r="C10" s="180">
        <v>1</v>
      </c>
      <c r="D10" s="180">
        <v>0</v>
      </c>
      <c r="E10" s="232" t="s">
        <v>357</v>
      </c>
      <c r="F10" s="58" t="s">
        <v>288</v>
      </c>
      <c r="G10" s="58">
        <v>45</v>
      </c>
      <c r="H10" s="58" t="s">
        <v>356</v>
      </c>
      <c r="I10" s="58"/>
      <c r="J10" s="58"/>
      <c r="K10" s="58"/>
      <c r="L10" s="58"/>
      <c r="M10" s="58"/>
      <c r="N10" s="58"/>
      <c r="O10" s="58"/>
      <c r="P10" s="176"/>
      <c r="Q10" s="176"/>
      <c r="R10" s="176"/>
      <c r="S10" s="176"/>
      <c r="T10" s="176"/>
      <c r="U10" s="234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</row>
    <row r="11" spans="1:33" s="41" customFormat="1" ht="63">
      <c r="A11" s="111">
        <v>5</v>
      </c>
      <c r="B11" s="209" t="str">
        <f>'2'!B12</f>
        <v xml:space="preserve">Муниципальное общеобразовательное 
учреждение средняя общеобразовательная школа № 6
</v>
      </c>
      <c r="C11" s="180">
        <v>1</v>
      </c>
      <c r="D11" s="180">
        <v>0</v>
      </c>
      <c r="E11" s="232" t="s">
        <v>358</v>
      </c>
      <c r="F11" s="58" t="s">
        <v>288</v>
      </c>
      <c r="G11" s="58">
        <v>40</v>
      </c>
      <c r="H11" s="58" t="s">
        <v>356</v>
      </c>
      <c r="I11" s="58"/>
      <c r="J11" s="58"/>
      <c r="K11" s="58"/>
      <c r="L11" s="58"/>
      <c r="M11" s="58"/>
      <c r="N11" s="58"/>
      <c r="O11" s="58"/>
      <c r="P11" s="176"/>
      <c r="Q11" s="176"/>
      <c r="R11" s="176"/>
      <c r="S11" s="176"/>
      <c r="T11" s="176"/>
      <c r="U11" s="234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</row>
    <row r="12" spans="1:33" s="41" customFormat="1" ht="94.5">
      <c r="A12" s="111">
        <v>6</v>
      </c>
      <c r="B12" s="209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180">
        <v>2</v>
      </c>
      <c r="D12" s="180">
        <v>0</v>
      </c>
      <c r="E12" s="237" t="s">
        <v>359</v>
      </c>
      <c r="F12" s="58" t="s">
        <v>288</v>
      </c>
      <c r="G12" s="58">
        <v>94.7</v>
      </c>
      <c r="H12" s="58" t="s">
        <v>356</v>
      </c>
      <c r="I12" s="238" t="s">
        <v>360</v>
      </c>
      <c r="J12" s="58" t="s">
        <v>350</v>
      </c>
      <c r="K12" s="58" t="s">
        <v>350</v>
      </c>
      <c r="L12" s="58"/>
      <c r="M12" s="58"/>
      <c r="N12" s="58"/>
      <c r="O12" s="58"/>
      <c r="P12" s="176"/>
      <c r="Q12" s="176"/>
      <c r="R12" s="176"/>
      <c r="S12" s="176"/>
      <c r="T12" s="176"/>
      <c r="U12" s="234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</row>
    <row r="13" spans="1:33" s="41" customFormat="1" ht="63">
      <c r="A13" s="111">
        <v>7</v>
      </c>
      <c r="B13" s="209" t="str">
        <f>'2'!B14</f>
        <v xml:space="preserve">Муниципальное общеобразовательное 
учреждение средняя общеобразовательная школа № 8
</v>
      </c>
      <c r="C13" s="180">
        <v>1</v>
      </c>
      <c r="D13" s="180">
        <v>0</v>
      </c>
      <c r="E13" s="232" t="s">
        <v>361</v>
      </c>
      <c r="F13" s="58" t="s">
        <v>288</v>
      </c>
      <c r="G13" s="58">
        <v>94.89</v>
      </c>
      <c r="H13" s="58" t="s">
        <v>362</v>
      </c>
      <c r="I13" s="58"/>
      <c r="J13" s="58"/>
      <c r="K13" s="58"/>
      <c r="L13" s="58"/>
      <c r="M13" s="58"/>
      <c r="N13" s="58"/>
      <c r="O13" s="58"/>
      <c r="P13" s="176"/>
      <c r="Q13" s="176"/>
      <c r="R13" s="176"/>
      <c r="S13" s="176"/>
      <c r="T13" s="176"/>
      <c r="U13" s="234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</row>
    <row r="14" spans="1:33" s="41" customFormat="1" ht="47.25">
      <c r="A14" s="111">
        <v>8</v>
      </c>
      <c r="B14" s="209" t="str">
        <f>'2'!B15</f>
        <v xml:space="preserve">Муниципальное общеобразовательное 
учреждение гимназия № 9
</v>
      </c>
      <c r="C14" s="180">
        <v>1</v>
      </c>
      <c r="D14" s="180">
        <v>0</v>
      </c>
      <c r="E14" s="58" t="s">
        <v>363</v>
      </c>
      <c r="F14" s="58" t="s">
        <v>288</v>
      </c>
      <c r="G14" s="58" t="s">
        <v>364</v>
      </c>
      <c r="H14" s="58" t="s">
        <v>365</v>
      </c>
      <c r="I14" s="58"/>
      <c r="J14" s="58"/>
      <c r="K14" s="58"/>
      <c r="L14" s="58"/>
      <c r="M14" s="58"/>
      <c r="N14" s="58"/>
      <c r="O14" s="58"/>
      <c r="P14" s="176"/>
      <c r="Q14" s="176"/>
      <c r="R14" s="176"/>
      <c r="S14" s="176"/>
      <c r="T14" s="176"/>
      <c r="U14" s="234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</row>
    <row r="15" spans="1:33" s="41" customFormat="1" ht="63">
      <c r="A15" s="111">
        <v>9</v>
      </c>
      <c r="B15" s="209" t="str">
        <f>'2'!B16</f>
        <v xml:space="preserve">Муниципальное общеобразовательное 
учреждение средняя общеобразовательная школа № 13
</v>
      </c>
      <c r="C15" s="180">
        <v>2</v>
      </c>
      <c r="D15" s="180">
        <v>0</v>
      </c>
      <c r="E15" s="58" t="s">
        <v>366</v>
      </c>
      <c r="F15" s="58" t="s">
        <v>350</v>
      </c>
      <c r="G15" s="58" t="s">
        <v>367</v>
      </c>
      <c r="H15" s="58" t="s">
        <v>362</v>
      </c>
      <c r="I15" s="58" t="s">
        <v>368</v>
      </c>
      <c r="J15" s="58" t="s">
        <v>350</v>
      </c>
      <c r="K15" s="58" t="s">
        <v>367</v>
      </c>
      <c r="L15" s="58" t="s">
        <v>362</v>
      </c>
      <c r="M15" s="58"/>
      <c r="N15" s="58"/>
      <c r="O15" s="58"/>
      <c r="P15" s="176"/>
      <c r="Q15" s="176"/>
      <c r="R15" s="176"/>
      <c r="S15" s="176"/>
      <c r="T15" s="176"/>
      <c r="U15" s="234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</row>
    <row r="16" spans="1:33" s="41" customFormat="1" ht="63">
      <c r="A16" s="111">
        <v>10</v>
      </c>
      <c r="B16" s="209" t="str">
        <f>'2'!B17</f>
        <v xml:space="preserve">Муниципальное общеобразовательное
учреждение средняя общеобразовательная школа № 14
</v>
      </c>
      <c r="C16" s="180">
        <v>1</v>
      </c>
      <c r="D16" s="180"/>
      <c r="E16" s="239" t="s">
        <v>369</v>
      </c>
      <c r="F16" s="58" t="s">
        <v>288</v>
      </c>
      <c r="G16" s="240">
        <v>51</v>
      </c>
      <c r="H16" s="58" t="s">
        <v>370</v>
      </c>
      <c r="I16" s="58"/>
      <c r="J16" s="58"/>
      <c r="K16" s="58"/>
      <c r="L16" s="58"/>
      <c r="M16" s="58"/>
      <c r="N16" s="58"/>
      <c r="O16" s="58"/>
      <c r="P16" s="176"/>
      <c r="Q16" s="176"/>
      <c r="R16" s="176"/>
      <c r="S16" s="176"/>
      <c r="T16" s="176"/>
      <c r="U16" s="234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</row>
    <row r="17" spans="1:33" s="41" customFormat="1" ht="63">
      <c r="A17" s="111">
        <v>11</v>
      </c>
      <c r="B17" s="209" t="str">
        <f>'2'!B18</f>
        <v xml:space="preserve">Муниципальное общеобразовательное 
учреждение средняя общеобразовательная школа № 15
</v>
      </c>
      <c r="C17" s="180">
        <v>1</v>
      </c>
      <c r="D17" s="180">
        <v>0</v>
      </c>
      <c r="E17" s="58" t="s">
        <v>371</v>
      </c>
      <c r="F17" s="58" t="s">
        <v>288</v>
      </c>
      <c r="G17" s="58" t="s">
        <v>372</v>
      </c>
      <c r="H17" s="58" t="s">
        <v>373</v>
      </c>
      <c r="I17" s="58"/>
      <c r="J17" s="58"/>
      <c r="K17" s="58"/>
      <c r="L17" s="58"/>
      <c r="M17" s="58"/>
      <c r="N17" s="58"/>
      <c r="O17" s="58"/>
      <c r="P17" s="176"/>
      <c r="Q17" s="176"/>
      <c r="R17" s="176"/>
      <c r="S17" s="176"/>
      <c r="T17" s="176"/>
      <c r="U17" s="234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</row>
    <row r="18" spans="1:33" s="41" customFormat="1" ht="94.5">
      <c r="A18" s="111">
        <v>12</v>
      </c>
      <c r="B18" s="209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182">
        <v>1</v>
      </c>
      <c r="D18" s="182">
        <v>0</v>
      </c>
      <c r="E18" s="241" t="s">
        <v>374</v>
      </c>
      <c r="F18" s="241" t="s">
        <v>288</v>
      </c>
      <c r="G18" s="8">
        <v>100</v>
      </c>
      <c r="H18" s="8" t="s">
        <v>370</v>
      </c>
      <c r="I18" s="8"/>
      <c r="J18" s="8"/>
      <c r="K18" s="8"/>
      <c r="L18" s="8"/>
      <c r="M18" s="8"/>
      <c r="N18" s="8"/>
      <c r="O18" s="8"/>
      <c r="P18" s="52"/>
      <c r="Q18" s="52"/>
      <c r="R18" s="52"/>
      <c r="S18" s="52"/>
      <c r="T18" s="52"/>
      <c r="U18" s="234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</row>
    <row r="19" spans="1:33" s="41" customFormat="1" ht="78.75">
      <c r="A19" s="111">
        <v>13</v>
      </c>
      <c r="B19" s="209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180">
        <v>4</v>
      </c>
      <c r="D19" s="180">
        <v>0</v>
      </c>
      <c r="E19" s="232" t="s">
        <v>375</v>
      </c>
      <c r="F19" s="58" t="s">
        <v>288</v>
      </c>
      <c r="G19" s="58">
        <v>100</v>
      </c>
      <c r="H19" s="58" t="s">
        <v>376</v>
      </c>
      <c r="I19" s="232" t="s">
        <v>377</v>
      </c>
      <c r="J19" s="58" t="s">
        <v>288</v>
      </c>
      <c r="K19" s="58">
        <v>100</v>
      </c>
      <c r="L19" s="58" t="s">
        <v>376</v>
      </c>
      <c r="M19" s="232" t="s">
        <v>378</v>
      </c>
      <c r="N19" s="58" t="s">
        <v>350</v>
      </c>
      <c r="O19" s="58"/>
      <c r="P19" s="176"/>
      <c r="Q19" s="242" t="s">
        <v>379</v>
      </c>
      <c r="R19" s="176" t="s">
        <v>350</v>
      </c>
      <c r="S19" s="176"/>
      <c r="T19" s="243"/>
      <c r="U19" s="234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</row>
    <row r="20" spans="1:33" s="41" customFormat="1" ht="63">
      <c r="A20" s="111">
        <v>14</v>
      </c>
      <c r="B20" s="209" t="str">
        <f>'2'!B21</f>
        <v xml:space="preserve">Муниципальное общеобразовательное 
учреждение средняя общеобразовательная школа № 19
</v>
      </c>
      <c r="C20" s="180">
        <v>1</v>
      </c>
      <c r="D20" s="180">
        <v>0</v>
      </c>
      <c r="E20" s="58" t="s">
        <v>380</v>
      </c>
      <c r="F20" s="58" t="s">
        <v>288</v>
      </c>
      <c r="G20" s="58"/>
      <c r="H20" s="244" t="s">
        <v>376</v>
      </c>
      <c r="I20" s="58"/>
      <c r="J20" s="58"/>
      <c r="K20" s="58"/>
      <c r="L20" s="58"/>
      <c r="M20" s="58"/>
      <c r="N20" s="58"/>
      <c r="O20" s="58"/>
      <c r="P20" s="176"/>
      <c r="Q20" s="176"/>
      <c r="R20" s="176"/>
      <c r="S20" s="176"/>
      <c r="T20" s="176"/>
      <c r="U20" s="234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</row>
    <row r="21" spans="1:33" s="41" customFormat="1" ht="90.75">
      <c r="A21" s="111">
        <v>15</v>
      </c>
      <c r="B21" s="209" t="str">
        <f>'2'!B22</f>
        <v xml:space="preserve">Муниципальное общеобразовательное 
учреждение средняя школа с кадетскими классами № 22
</v>
      </c>
      <c r="C21" s="180">
        <v>1</v>
      </c>
      <c r="D21" s="180">
        <v>0</v>
      </c>
      <c r="E21" s="232" t="s">
        <v>381</v>
      </c>
      <c r="F21" s="58" t="s">
        <v>288</v>
      </c>
      <c r="G21" s="58" t="s">
        <v>382</v>
      </c>
      <c r="H21" s="58" t="s">
        <v>383</v>
      </c>
      <c r="I21" s="245"/>
      <c r="J21" s="245"/>
      <c r="K21" s="245"/>
      <c r="L21" s="58"/>
      <c r="M21" s="245"/>
      <c r="N21" s="58"/>
      <c r="O21" s="58"/>
      <c r="P21" s="176"/>
      <c r="Q21" s="246"/>
      <c r="R21" s="176"/>
      <c r="S21" s="176"/>
      <c r="T21" s="176"/>
      <c r="U21" s="234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</row>
    <row r="22" spans="1:33" s="41" customFormat="1" ht="110.25">
      <c r="A22" s="111">
        <v>16</v>
      </c>
      <c r="B22" s="209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180">
        <v>3</v>
      </c>
      <c r="D22" s="180">
        <v>1</v>
      </c>
      <c r="E22" s="247" t="s">
        <v>384</v>
      </c>
      <c r="F22" s="233" t="s">
        <v>288</v>
      </c>
      <c r="G22" s="71">
        <v>25.53</v>
      </c>
      <c r="H22" s="248" t="s">
        <v>385</v>
      </c>
      <c r="I22" s="247" t="s">
        <v>384</v>
      </c>
      <c r="J22" s="236" t="s">
        <v>350</v>
      </c>
      <c r="K22" s="249"/>
      <c r="L22" s="250"/>
      <c r="M22" s="247" t="s">
        <v>384</v>
      </c>
      <c r="N22" s="251" t="s">
        <v>350</v>
      </c>
      <c r="O22" s="58"/>
      <c r="P22" s="248"/>
      <c r="Q22" s="252" t="s">
        <v>386</v>
      </c>
      <c r="R22" s="176" t="s">
        <v>350</v>
      </c>
      <c r="S22" s="176"/>
      <c r="T22" s="176"/>
      <c r="U22" s="234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</row>
    <row r="23" spans="1:33" s="41" customFormat="1" ht="63">
      <c r="A23" s="111">
        <v>17</v>
      </c>
      <c r="B23" s="209" t="str">
        <f>'2'!B24</f>
        <v xml:space="preserve">Муниципальное общеобразовательное 
учреждение средняя общеобразовательная школа № 24
</v>
      </c>
      <c r="C23" s="180">
        <v>1</v>
      </c>
      <c r="D23" s="180">
        <v>0</v>
      </c>
      <c r="E23" s="232" t="s">
        <v>387</v>
      </c>
      <c r="F23" s="58" t="s">
        <v>288</v>
      </c>
      <c r="G23" s="58">
        <v>50</v>
      </c>
      <c r="H23" s="58" t="s">
        <v>365</v>
      </c>
      <c r="I23" s="253"/>
      <c r="J23" s="253"/>
      <c r="K23" s="253"/>
      <c r="L23" s="58"/>
      <c r="M23" s="253"/>
      <c r="N23" s="58"/>
      <c r="O23" s="58"/>
      <c r="P23" s="176"/>
      <c r="Q23" s="254"/>
      <c r="R23" s="176"/>
      <c r="S23" s="176"/>
      <c r="T23" s="176"/>
      <c r="U23" s="234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</row>
    <row r="24" spans="1:33" s="41" customFormat="1" ht="63">
      <c r="A24" s="111">
        <v>18</v>
      </c>
      <c r="B24" s="209" t="str">
        <f>'2'!B25</f>
        <v xml:space="preserve">Муниципальное общеобразовательное 
учреждение средняя общеобразовательная школа № 27
</v>
      </c>
      <c r="C24" s="180">
        <v>1</v>
      </c>
      <c r="D24" s="180">
        <v>0</v>
      </c>
      <c r="E24" s="232" t="s">
        <v>388</v>
      </c>
      <c r="F24" s="58" t="s">
        <v>288</v>
      </c>
      <c r="G24" s="58">
        <v>100</v>
      </c>
      <c r="H24" s="232" t="s">
        <v>389</v>
      </c>
      <c r="I24" s="58"/>
      <c r="J24" s="58"/>
      <c r="K24" s="58"/>
      <c r="L24" s="58"/>
      <c r="M24" s="58"/>
      <c r="N24" s="58"/>
      <c r="O24" s="58"/>
      <c r="P24" s="176"/>
      <c r="Q24" s="176"/>
      <c r="R24" s="176"/>
      <c r="S24" s="176"/>
      <c r="T24" s="176"/>
      <c r="U24" s="234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</row>
    <row r="25" spans="1:33" s="41" customFormat="1" ht="63">
      <c r="A25" s="111">
        <v>19</v>
      </c>
      <c r="B25" s="209" t="str">
        <f>'2'!B26</f>
        <v xml:space="preserve">Муниципальное общеобразовательное 
учреждение средняя общеобразовательная школа № 28
</v>
      </c>
      <c r="C25" s="180">
        <v>1</v>
      </c>
      <c r="D25" s="180">
        <v>0</v>
      </c>
      <c r="E25" s="232" t="s">
        <v>390</v>
      </c>
      <c r="F25" s="58" t="s">
        <v>288</v>
      </c>
      <c r="G25" s="58">
        <v>11.57</v>
      </c>
      <c r="H25" s="58" t="s">
        <v>391</v>
      </c>
      <c r="I25" s="58"/>
      <c r="J25" s="58"/>
      <c r="K25" s="58"/>
      <c r="L25" s="58"/>
      <c r="M25" s="58"/>
      <c r="N25" s="58"/>
      <c r="O25" s="58"/>
      <c r="P25" s="176"/>
      <c r="Q25" s="176"/>
      <c r="R25" s="176"/>
      <c r="S25" s="176"/>
      <c r="T25" s="176"/>
      <c r="U25" s="234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</row>
    <row r="26" spans="1:33" s="41" customFormat="1" ht="63">
      <c r="A26" s="111">
        <v>20</v>
      </c>
      <c r="B26" s="209" t="str">
        <f>'2'!B27</f>
        <v xml:space="preserve">Муниципальное общеобразовательное 
учреждение средняя общеобразовательная школа № 30
</v>
      </c>
      <c r="C26" s="180">
        <v>1</v>
      </c>
      <c r="D26" s="180">
        <v>0</v>
      </c>
      <c r="E26" s="255" t="s">
        <v>392</v>
      </c>
      <c r="F26" s="58" t="s">
        <v>288</v>
      </c>
      <c r="G26" s="58">
        <v>34.6</v>
      </c>
      <c r="H26" s="232" t="s">
        <v>389</v>
      </c>
      <c r="I26" s="58"/>
      <c r="J26" s="58"/>
      <c r="K26" s="58"/>
      <c r="L26" s="58"/>
      <c r="M26" s="58"/>
      <c r="N26" s="58"/>
      <c r="O26" s="58"/>
      <c r="P26" s="176"/>
      <c r="Q26" s="176"/>
      <c r="R26" s="176"/>
      <c r="S26" s="176"/>
      <c r="T26" s="176"/>
      <c r="U26" s="234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</row>
    <row r="27" spans="1:33" s="41" customFormat="1" ht="63">
      <c r="A27" s="111">
        <v>21</v>
      </c>
      <c r="B27" s="209" t="str">
        <f>'2'!B28</f>
        <v xml:space="preserve">Муниципальное общеобразовательное 
учреждение средняя общеобразовательная школа № 31
</v>
      </c>
      <c r="C27" s="180">
        <v>1</v>
      </c>
      <c r="D27" s="180">
        <v>0</v>
      </c>
      <c r="E27" s="232" t="s">
        <v>393</v>
      </c>
      <c r="F27" s="58" t="s">
        <v>288</v>
      </c>
      <c r="G27" s="58">
        <v>5.38</v>
      </c>
      <c r="H27" s="255" t="s">
        <v>389</v>
      </c>
      <c r="I27" s="58"/>
      <c r="J27" s="58"/>
      <c r="K27" s="58"/>
      <c r="L27" s="58"/>
      <c r="M27" s="58"/>
      <c r="N27" s="58"/>
      <c r="O27" s="58"/>
      <c r="P27" s="176"/>
      <c r="Q27" s="176"/>
      <c r="R27" s="176"/>
      <c r="S27" s="176"/>
      <c r="T27" s="176"/>
      <c r="U27" s="234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</row>
    <row r="28" spans="1:33" s="41" customFormat="1" ht="63">
      <c r="A28" s="111">
        <v>22</v>
      </c>
      <c r="B28" s="209" t="str">
        <f>'2'!B29</f>
        <v xml:space="preserve">Муниципальное общеобразовательное 
учреждение средняя общеобразовательная школа № 32
</v>
      </c>
      <c r="C28" s="180">
        <v>1</v>
      </c>
      <c r="D28" s="180">
        <v>0</v>
      </c>
      <c r="E28" s="256" t="s">
        <v>394</v>
      </c>
      <c r="F28" s="58" t="s">
        <v>288</v>
      </c>
      <c r="G28" s="58" t="s">
        <v>395</v>
      </c>
      <c r="H28" s="58" t="s">
        <v>396</v>
      </c>
      <c r="I28" s="58"/>
      <c r="J28" s="58"/>
      <c r="K28" s="58"/>
      <c r="L28" s="58"/>
      <c r="M28" s="58"/>
      <c r="N28" s="58"/>
      <c r="O28" s="58"/>
      <c r="P28" s="176"/>
      <c r="Q28" s="176"/>
      <c r="R28" s="176"/>
      <c r="S28" s="176"/>
      <c r="T28" s="176"/>
      <c r="U28" s="234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</row>
    <row r="29" spans="1:33" s="41" customFormat="1" ht="60.75">
      <c r="A29" s="111">
        <v>23</v>
      </c>
      <c r="B29" s="209" t="str">
        <f>'2'!B30</f>
        <v xml:space="preserve">Муниципальное общеобразовательное 
учреждение Лицей № 33
</v>
      </c>
      <c r="C29" s="180">
        <v>1</v>
      </c>
      <c r="D29" s="180">
        <v>0</v>
      </c>
      <c r="E29" s="232" t="s">
        <v>397</v>
      </c>
      <c r="F29" s="257" t="s">
        <v>398</v>
      </c>
      <c r="G29" s="257" t="s">
        <v>399</v>
      </c>
      <c r="H29" s="8" t="s">
        <v>391</v>
      </c>
      <c r="I29" s="58"/>
      <c r="J29" s="58"/>
      <c r="K29" s="58"/>
      <c r="L29" s="8"/>
      <c r="M29" s="58"/>
      <c r="N29" s="58"/>
      <c r="O29" s="58"/>
      <c r="P29" s="176"/>
      <c r="Q29" s="176"/>
      <c r="R29" s="176"/>
      <c r="S29" s="176"/>
      <c r="T29" s="176"/>
      <c r="U29" s="234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</row>
    <row r="30" spans="1:33" s="41" customFormat="1" ht="63">
      <c r="A30" s="111">
        <v>24</v>
      </c>
      <c r="B30" s="209" t="str">
        <f>'2'!B31</f>
        <v xml:space="preserve">Муниципальное общеобразовательное 
учреждение средняя общеобразовательная школа № 34
</v>
      </c>
      <c r="C30" s="180">
        <v>1</v>
      </c>
      <c r="D30" s="180">
        <v>0</v>
      </c>
      <c r="E30" s="255" t="s">
        <v>400</v>
      </c>
      <c r="F30" s="58" t="s">
        <v>288</v>
      </c>
      <c r="G30" s="185" t="s">
        <v>401</v>
      </c>
      <c r="H30" s="238" t="s">
        <v>396</v>
      </c>
      <c r="I30" s="258"/>
      <c r="J30" s="58"/>
      <c r="K30" s="58"/>
      <c r="L30" s="58"/>
      <c r="M30" s="58"/>
      <c r="N30" s="58"/>
      <c r="O30" s="58"/>
      <c r="P30" s="176"/>
      <c r="Q30" s="176"/>
      <c r="R30" s="176"/>
      <c r="S30" s="176"/>
      <c r="T30" s="176"/>
      <c r="U30" s="234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</row>
    <row r="31" spans="1:33" s="41" customFormat="1" ht="78.75">
      <c r="A31" s="111">
        <v>25</v>
      </c>
      <c r="B31" s="209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180">
        <v>2</v>
      </c>
      <c r="D31" s="180">
        <v>0</v>
      </c>
      <c r="E31" s="247" t="s">
        <v>402</v>
      </c>
      <c r="F31" s="58" t="s">
        <v>288</v>
      </c>
      <c r="G31" s="185">
        <v>100</v>
      </c>
      <c r="H31" s="238" t="s">
        <v>396</v>
      </c>
      <c r="I31" s="259" t="s">
        <v>403</v>
      </c>
      <c r="J31" s="58" t="s">
        <v>288</v>
      </c>
      <c r="K31" s="58">
        <v>100</v>
      </c>
      <c r="L31" s="58" t="s">
        <v>396</v>
      </c>
      <c r="M31" s="58"/>
      <c r="N31" s="58"/>
      <c r="O31" s="58"/>
      <c r="P31" s="176"/>
      <c r="Q31" s="176"/>
      <c r="R31" s="176"/>
      <c r="S31" s="176"/>
      <c r="T31" s="176"/>
      <c r="U31" s="234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</row>
    <row r="32" spans="1:33" s="41" customFormat="1" ht="63">
      <c r="A32" s="111">
        <v>26</v>
      </c>
      <c r="B32" s="209" t="str">
        <f>'2'!B33</f>
        <v xml:space="preserve">Муниципальное общеобразовательное 
учреждение средняя общеобразовательная школа № 36
</v>
      </c>
      <c r="C32" s="180">
        <v>1</v>
      </c>
      <c r="D32" s="180">
        <v>0</v>
      </c>
      <c r="E32" s="232" t="s">
        <v>404</v>
      </c>
      <c r="F32" s="58" t="s">
        <v>288</v>
      </c>
      <c r="G32" s="185" t="s">
        <v>405</v>
      </c>
      <c r="H32" s="238" t="s">
        <v>389</v>
      </c>
      <c r="I32" s="258"/>
      <c r="J32" s="58"/>
      <c r="K32" s="58"/>
      <c r="L32" s="58"/>
      <c r="M32" s="58"/>
      <c r="N32" s="58"/>
      <c r="O32" s="58"/>
      <c r="P32" s="176"/>
      <c r="Q32" s="176"/>
      <c r="R32" s="176"/>
      <c r="S32" s="176"/>
      <c r="T32" s="176"/>
      <c r="U32" s="234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</row>
    <row r="33" spans="1:33" s="41" customFormat="1" ht="63">
      <c r="A33" s="111">
        <v>27</v>
      </c>
      <c r="B33" s="209" t="str">
        <f>'2'!B34</f>
        <v xml:space="preserve">Муниципальное общеобразовательное 
учреждение средняя общеобразовательная школа № 37
</v>
      </c>
      <c r="C33" s="180">
        <v>3</v>
      </c>
      <c r="D33" s="180">
        <v>0</v>
      </c>
      <c r="E33" s="232" t="s">
        <v>406</v>
      </c>
      <c r="F33" s="58" t="s">
        <v>288</v>
      </c>
      <c r="G33" s="185" t="s">
        <v>407</v>
      </c>
      <c r="H33" s="238" t="s">
        <v>396</v>
      </c>
      <c r="I33" s="238" t="s">
        <v>406</v>
      </c>
      <c r="J33" s="58" t="s">
        <v>350</v>
      </c>
      <c r="K33" s="58"/>
      <c r="L33" s="58"/>
      <c r="M33" s="232" t="s">
        <v>406</v>
      </c>
      <c r="N33" s="58" t="s">
        <v>350</v>
      </c>
      <c r="O33" s="58"/>
      <c r="P33" s="176"/>
      <c r="Q33" s="176"/>
      <c r="R33" s="176"/>
      <c r="S33" s="176"/>
      <c r="T33" s="176"/>
      <c r="U33" s="234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</row>
    <row r="34" spans="1:33" s="41" customFormat="1" ht="75.75">
      <c r="A34" s="111">
        <v>28</v>
      </c>
      <c r="B34" s="209" t="str">
        <f>'2'!B35</f>
        <v xml:space="preserve">Муниципальное общеобразовательное 
учреждение средняя общеобразовательная школа № 38
</v>
      </c>
      <c r="C34" s="180">
        <v>1</v>
      </c>
      <c r="D34" s="180">
        <v>0</v>
      </c>
      <c r="E34" s="232" t="s">
        <v>408</v>
      </c>
      <c r="F34" s="58" t="s">
        <v>288</v>
      </c>
      <c r="G34" s="58" t="s">
        <v>409</v>
      </c>
      <c r="H34" s="58" t="s">
        <v>396</v>
      </c>
      <c r="I34" s="232"/>
      <c r="J34" s="58"/>
      <c r="K34" s="58"/>
      <c r="L34" s="58"/>
      <c r="M34" s="58"/>
      <c r="N34" s="58"/>
      <c r="O34" s="58"/>
      <c r="P34" s="176"/>
      <c r="Q34" s="176"/>
      <c r="R34" s="176"/>
      <c r="S34" s="176"/>
      <c r="T34" s="176"/>
      <c r="U34" s="234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</row>
    <row r="35" spans="1:33" s="41" customFormat="1" ht="63">
      <c r="A35" s="111">
        <v>29</v>
      </c>
      <c r="B35" s="209" t="str">
        <f>'2'!B36</f>
        <v xml:space="preserve">Муниципальное общеобразовательное 
учреждение средняя общеобразовательная школа № 42
</v>
      </c>
      <c r="C35" s="180">
        <v>1</v>
      </c>
      <c r="D35" s="180">
        <v>0</v>
      </c>
      <c r="E35" s="232" t="s">
        <v>410</v>
      </c>
      <c r="F35" s="58" t="s">
        <v>288</v>
      </c>
      <c r="G35" s="58" t="s">
        <v>409</v>
      </c>
      <c r="H35" s="58" t="s">
        <v>396</v>
      </c>
      <c r="I35" s="58"/>
      <c r="J35" s="58"/>
      <c r="K35" s="58"/>
      <c r="L35" s="58"/>
      <c r="M35" s="58"/>
      <c r="N35" s="58"/>
      <c r="O35" s="58"/>
      <c r="P35" s="176"/>
      <c r="Q35" s="176"/>
      <c r="R35" s="176"/>
      <c r="S35" s="176"/>
      <c r="T35" s="176"/>
      <c r="U35" s="234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</row>
    <row r="36" spans="1:33" s="41" customFormat="1" ht="90.75">
      <c r="A36" s="111">
        <v>30</v>
      </c>
      <c r="B36" s="209" t="str">
        <f>'2'!B37</f>
        <v xml:space="preserve">Муниципальное общеобразовательное 
учреждение гимназия № 45
</v>
      </c>
      <c r="C36" s="180">
        <v>4</v>
      </c>
      <c r="D36" s="180">
        <v>0</v>
      </c>
      <c r="E36" s="247" t="s">
        <v>411</v>
      </c>
      <c r="F36" s="58" t="s">
        <v>288</v>
      </c>
      <c r="G36" s="58" t="s">
        <v>409</v>
      </c>
      <c r="H36" s="232" t="s">
        <v>412</v>
      </c>
      <c r="I36" s="247" t="s">
        <v>413</v>
      </c>
      <c r="J36" s="58" t="s">
        <v>288</v>
      </c>
      <c r="K36" s="58" t="s">
        <v>414</v>
      </c>
      <c r="L36" s="58" t="s">
        <v>396</v>
      </c>
      <c r="M36" s="247" t="s">
        <v>415</v>
      </c>
      <c r="N36" s="232" t="s">
        <v>416</v>
      </c>
      <c r="O36" s="58" t="s">
        <v>409</v>
      </c>
      <c r="P36" s="242" t="s">
        <v>417</v>
      </c>
      <c r="Q36" s="252" t="s">
        <v>418</v>
      </c>
      <c r="R36" s="242" t="s">
        <v>416</v>
      </c>
      <c r="S36" s="176" t="s">
        <v>409</v>
      </c>
      <c r="T36" s="242" t="s">
        <v>417</v>
      </c>
      <c r="U36" s="234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</row>
    <row r="37" spans="1:33" s="41" customFormat="1" ht="75.75">
      <c r="A37" s="111">
        <v>31</v>
      </c>
      <c r="B37" s="209" t="str">
        <f>'2'!B38</f>
        <v xml:space="preserve">Муниципальное общеобразовательное 
учреждение средняя общеобразовательная школа № 50
</v>
      </c>
      <c r="C37" s="180">
        <v>1</v>
      </c>
      <c r="D37" s="180">
        <v>0</v>
      </c>
      <c r="E37" s="232" t="s">
        <v>419</v>
      </c>
      <c r="F37" s="58" t="s">
        <v>288</v>
      </c>
      <c r="G37" s="58" t="s">
        <v>420</v>
      </c>
      <c r="H37" s="232" t="s">
        <v>421</v>
      </c>
      <c r="I37" s="58"/>
      <c r="J37" s="58"/>
      <c r="K37" s="58"/>
      <c r="L37" s="58"/>
      <c r="M37" s="58"/>
      <c r="N37" s="58"/>
      <c r="O37" s="58"/>
      <c r="P37" s="176"/>
      <c r="Q37" s="176"/>
      <c r="R37" s="176"/>
      <c r="S37" s="176"/>
      <c r="T37" s="176"/>
      <c r="U37" s="234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</row>
    <row r="38" spans="1:33" s="41" customFormat="1" ht="63">
      <c r="A38" s="111">
        <v>32</v>
      </c>
      <c r="B38" s="209" t="str">
        <f>'2'!B39</f>
        <v xml:space="preserve">Муниципальное общеобразовательное 
учреждение средняя общеобразовательная школа № 51
</v>
      </c>
      <c r="C38" s="180">
        <v>1</v>
      </c>
      <c r="D38" s="180">
        <v>0</v>
      </c>
      <c r="E38" s="232" t="s">
        <v>422</v>
      </c>
      <c r="F38" s="58" t="s">
        <v>288</v>
      </c>
      <c r="G38" s="58" t="s">
        <v>423</v>
      </c>
      <c r="H38" s="255" t="s">
        <v>424</v>
      </c>
      <c r="I38" s="58"/>
      <c r="J38" s="58"/>
      <c r="K38" s="58"/>
      <c r="L38" s="58"/>
      <c r="M38" s="58"/>
      <c r="N38" s="58"/>
      <c r="O38" s="58"/>
      <c r="P38" s="176"/>
      <c r="Q38" s="176"/>
      <c r="R38" s="176"/>
      <c r="S38" s="176"/>
      <c r="T38" s="176"/>
      <c r="U38" s="234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</row>
    <row r="39" spans="1:33" s="260" customFormat="1" ht="63">
      <c r="A39" s="261">
        <v>33</v>
      </c>
      <c r="B39" s="262" t="str">
        <f>'2'!B40</f>
        <v xml:space="preserve">Муниципальное общеобразовательное 
учреждение средняя общеобразовательная школа № 53
</v>
      </c>
      <c r="C39" s="180">
        <v>1</v>
      </c>
      <c r="D39" s="180">
        <v>0</v>
      </c>
      <c r="E39" s="232" t="s">
        <v>425</v>
      </c>
      <c r="F39" s="58" t="s">
        <v>288</v>
      </c>
      <c r="G39" s="257" t="s">
        <v>399</v>
      </c>
      <c r="H39" s="232" t="s">
        <v>424</v>
      </c>
      <c r="I39" s="58"/>
      <c r="J39" s="58"/>
      <c r="K39" s="58"/>
      <c r="L39" s="58"/>
      <c r="M39" s="58"/>
      <c r="N39" s="58"/>
      <c r="O39" s="58"/>
      <c r="P39" s="58"/>
      <c r="Q39" s="58" t="s">
        <v>426</v>
      </c>
      <c r="R39" s="58" t="s">
        <v>350</v>
      </c>
      <c r="S39" s="58" t="s">
        <v>350</v>
      </c>
      <c r="T39" s="58"/>
      <c r="U39" s="263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</row>
    <row r="40" spans="1:33" ht="60.75" customHeight="1">
      <c r="A40" s="111">
        <v>34</v>
      </c>
      <c r="B40" s="209" t="str">
        <f>'2'!B41</f>
        <v xml:space="preserve">Муниципальное общеобразовательное 
учреждение средняя общеобразовательная школа № 62
</v>
      </c>
      <c r="C40" s="180">
        <v>2</v>
      </c>
      <c r="D40" s="180">
        <v>0</v>
      </c>
      <c r="E40" s="265" t="s">
        <v>427</v>
      </c>
      <c r="F40" s="58" t="s">
        <v>288</v>
      </c>
      <c r="G40" s="58" t="s">
        <v>399</v>
      </c>
      <c r="H40" s="232" t="s">
        <v>428</v>
      </c>
      <c r="I40" s="266" t="s">
        <v>429</v>
      </c>
      <c r="J40" s="58" t="s">
        <v>288</v>
      </c>
      <c r="K40" s="58" t="s">
        <v>399</v>
      </c>
      <c r="L40" s="232" t="s">
        <v>430</v>
      </c>
      <c r="M40" s="267"/>
      <c r="N40" s="58"/>
      <c r="O40" s="58"/>
      <c r="Q40" s="268"/>
      <c r="R40" s="49"/>
      <c r="S40" s="49"/>
      <c r="T40" s="49"/>
      <c r="U40" s="20"/>
    </row>
    <row r="41" spans="1:33" ht="66.75" customHeight="1">
      <c r="A41" s="111">
        <v>35</v>
      </c>
      <c r="B41" s="209" t="str">
        <f>'2'!B42</f>
        <v xml:space="preserve">Муниципальное бюджетное общеобразовательное 
учреждение лицей № 1
</v>
      </c>
      <c r="C41" s="180">
        <v>1</v>
      </c>
      <c r="D41" s="180">
        <v>0</v>
      </c>
      <c r="E41" s="266" t="s">
        <v>431</v>
      </c>
      <c r="F41" s="58" t="s">
        <v>288</v>
      </c>
      <c r="G41" s="58" t="s">
        <v>399</v>
      </c>
      <c r="H41" s="58" t="s">
        <v>428</v>
      </c>
      <c r="I41" s="267"/>
      <c r="J41" s="58"/>
      <c r="K41" s="58"/>
      <c r="L41" s="58"/>
      <c r="M41" s="267"/>
      <c r="N41" s="58"/>
      <c r="O41" s="58"/>
      <c r="P41" s="49"/>
      <c r="Q41" s="268"/>
      <c r="R41" s="49"/>
      <c r="S41" s="49"/>
      <c r="T41" s="49"/>
      <c r="U41" s="20"/>
    </row>
    <row r="42" spans="1:33" ht="63">
      <c r="A42" s="111">
        <v>36</v>
      </c>
      <c r="B42" s="209" t="str">
        <f>'2'!B43</f>
        <v xml:space="preserve">Муниципальное общеобразовательное учреждение "Инженерная школа города Комсомольска-на-Амуре"
</v>
      </c>
      <c r="C42" s="180">
        <v>1</v>
      </c>
      <c r="D42" s="180">
        <v>0</v>
      </c>
      <c r="E42" s="266" t="s">
        <v>432</v>
      </c>
      <c r="F42" s="58" t="s">
        <v>288</v>
      </c>
      <c r="G42" s="58" t="s">
        <v>433</v>
      </c>
      <c r="H42" s="58" t="s">
        <v>434</v>
      </c>
      <c r="I42" s="267"/>
      <c r="J42" s="58"/>
      <c r="K42" s="58"/>
      <c r="L42" s="58"/>
      <c r="M42" s="267"/>
      <c r="N42" s="58"/>
      <c r="O42" s="58"/>
      <c r="P42" s="49"/>
      <c r="Q42" s="268"/>
      <c r="R42" s="49"/>
      <c r="S42" s="49"/>
      <c r="T42" s="49"/>
      <c r="U42" s="20"/>
    </row>
    <row r="43" spans="1:33" ht="15">
      <c r="A43" s="37"/>
      <c r="B43" s="90" t="str">
        <f>'2'!B44</f>
        <v>Основного общего образования</v>
      </c>
      <c r="C43" s="180"/>
      <c r="D43" s="180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1"/>
      <c r="Q43" s="51"/>
      <c r="R43" s="51"/>
      <c r="S43" s="51"/>
      <c r="T43" s="51"/>
      <c r="U43" s="86"/>
    </row>
    <row r="44" spans="1:33" ht="60">
      <c r="A44" s="88">
        <v>37</v>
      </c>
      <c r="B44" s="117" t="str">
        <f>'2'!B45</f>
        <v>Муниципальное общеобразовательное 
учреждение основная общеобразовательная школа № 29</v>
      </c>
      <c r="C44" s="269">
        <v>1</v>
      </c>
      <c r="D44" s="269">
        <v>0</v>
      </c>
      <c r="E44" s="265" t="s">
        <v>435</v>
      </c>
      <c r="F44" s="270" t="s">
        <v>288</v>
      </c>
      <c r="G44" s="237" t="s">
        <v>420</v>
      </c>
      <c r="H44" s="270" t="s">
        <v>376</v>
      </c>
      <c r="I44" s="267"/>
      <c r="J44" s="58"/>
      <c r="K44" s="58"/>
      <c r="L44" s="58"/>
      <c r="M44" s="267"/>
      <c r="N44" s="58"/>
      <c r="O44" s="58"/>
      <c r="P44" s="49"/>
      <c r="Q44" s="268"/>
      <c r="R44" s="49"/>
      <c r="S44" s="49"/>
      <c r="T44" s="49"/>
      <c r="U44" s="20"/>
    </row>
    <row r="45" spans="1:33" ht="15">
      <c r="A45" s="37"/>
      <c r="B45" s="90" t="str">
        <f>'2'!B46</f>
        <v>Начального общего образования</v>
      </c>
      <c r="C45" s="90"/>
      <c r="D45" s="90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86"/>
    </row>
    <row r="46" spans="1:33" ht="15">
      <c r="A46" s="88"/>
      <c r="B46" s="89">
        <f>'2'!B47</f>
        <v>0</v>
      </c>
      <c r="C46" s="89"/>
      <c r="D46" s="89"/>
      <c r="E46" s="268"/>
      <c r="F46" s="49"/>
      <c r="G46" s="49"/>
      <c r="H46" s="49"/>
      <c r="I46" s="268"/>
      <c r="J46" s="49"/>
      <c r="K46" s="49"/>
      <c r="L46" s="49"/>
      <c r="M46" s="268"/>
      <c r="N46" s="49"/>
      <c r="O46" s="49"/>
      <c r="P46" s="49"/>
      <c r="Q46" s="268"/>
      <c r="R46" s="49"/>
      <c r="S46" s="49"/>
      <c r="T46" s="49"/>
      <c r="U46" s="20"/>
    </row>
    <row r="47" spans="1:33" ht="15">
      <c r="A47" s="88"/>
      <c r="B47" s="89">
        <f>'2'!B48</f>
        <v>0</v>
      </c>
      <c r="C47" s="89"/>
      <c r="D47" s="89"/>
      <c r="E47" s="268"/>
      <c r="F47" s="49"/>
      <c r="G47" s="49"/>
      <c r="H47" s="49"/>
      <c r="I47" s="268"/>
      <c r="J47" s="49"/>
      <c r="K47" s="49"/>
      <c r="L47" s="49"/>
      <c r="M47" s="268"/>
      <c r="N47" s="49"/>
      <c r="O47" s="49"/>
      <c r="P47" s="49"/>
      <c r="Q47" s="268"/>
      <c r="R47" s="49"/>
      <c r="S47" s="49"/>
      <c r="T47" s="49"/>
      <c r="U47" s="20"/>
    </row>
    <row r="48" spans="1:33" ht="15">
      <c r="A48" s="88"/>
      <c r="B48" s="89">
        <f>'2'!B49</f>
        <v>0</v>
      </c>
      <c r="C48" s="89"/>
      <c r="D48" s="89"/>
      <c r="E48" s="268"/>
      <c r="F48" s="49"/>
      <c r="G48" s="49"/>
      <c r="H48" s="49"/>
      <c r="I48" s="268"/>
      <c r="J48" s="49"/>
      <c r="K48" s="49"/>
      <c r="L48" s="49"/>
      <c r="M48" s="268"/>
      <c r="N48" s="49"/>
      <c r="O48" s="49"/>
      <c r="P48" s="49"/>
      <c r="Q48" s="268"/>
      <c r="R48" s="49"/>
      <c r="S48" s="49"/>
      <c r="T48" s="49"/>
      <c r="U48" s="20"/>
    </row>
    <row r="49" spans="1:21" ht="30.75">
      <c r="A49" s="91"/>
      <c r="B49" s="169" t="str">
        <f>'2'!B50</f>
        <v>ИТОГО в общеобразовательных организациях:</v>
      </c>
      <c r="C49" s="124">
        <f>SUM(C40:C42,C44:C44,C46:C48)</f>
        <v>5</v>
      </c>
      <c r="D49" s="124">
        <f>SUM(D40:D42,D44:D44,D46:D48)</f>
        <v>0</v>
      </c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170"/>
    </row>
    <row r="50" spans="1:21" ht="30">
      <c r="A50" s="94"/>
      <c r="B50" s="90" t="str">
        <f>'2'!B51</f>
        <v>Вечерние (сменные) общеобразовательные организации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86"/>
    </row>
    <row r="51" spans="1:21" ht="15">
      <c r="A51" s="95"/>
      <c r="B51" s="89">
        <f>'2'!B52</f>
        <v>0</v>
      </c>
      <c r="C51" s="49"/>
      <c r="D51" s="49"/>
      <c r="E51" s="268"/>
      <c r="F51" s="49"/>
      <c r="G51" s="49"/>
      <c r="H51" s="49"/>
      <c r="I51" s="268"/>
      <c r="J51" s="49"/>
      <c r="K51" s="49"/>
      <c r="L51" s="49"/>
      <c r="M51" s="268"/>
      <c r="N51" s="49"/>
      <c r="O51" s="49"/>
      <c r="P51" s="49"/>
      <c r="Q51" s="268"/>
      <c r="R51" s="49"/>
      <c r="S51" s="49"/>
      <c r="T51" s="49"/>
      <c r="U51" s="20"/>
    </row>
    <row r="52" spans="1:21" ht="15">
      <c r="A52" s="88"/>
      <c r="B52" s="89">
        <f>'2'!B53</f>
        <v>0</v>
      </c>
      <c r="C52" s="49"/>
      <c r="D52" s="49"/>
      <c r="E52" s="268"/>
      <c r="F52" s="49"/>
      <c r="G52" s="49"/>
      <c r="H52" s="49"/>
      <c r="I52" s="268"/>
      <c r="J52" s="49"/>
      <c r="K52" s="49"/>
      <c r="L52" s="49"/>
      <c r="M52" s="268"/>
      <c r="N52" s="49"/>
      <c r="O52" s="49"/>
      <c r="P52" s="49"/>
      <c r="Q52" s="268"/>
      <c r="R52" s="49"/>
      <c r="S52" s="49"/>
      <c r="T52" s="49"/>
      <c r="U52" s="20"/>
    </row>
    <row r="53" spans="1:21" ht="15">
      <c r="A53" s="88"/>
      <c r="B53" s="89">
        <f>'2'!B54</f>
        <v>0</v>
      </c>
      <c r="C53" s="49"/>
      <c r="D53" s="49"/>
      <c r="E53" s="268"/>
      <c r="F53" s="49"/>
      <c r="G53" s="49"/>
      <c r="H53" s="49"/>
      <c r="I53" s="268"/>
      <c r="J53" s="49"/>
      <c r="K53" s="49"/>
      <c r="L53" s="49"/>
      <c r="M53" s="268"/>
      <c r="N53" s="49"/>
      <c r="O53" s="49"/>
      <c r="P53" s="49"/>
      <c r="Q53" s="268"/>
      <c r="R53" s="49"/>
      <c r="S53" s="49"/>
      <c r="T53" s="49"/>
      <c r="U53" s="20"/>
    </row>
    <row r="54" spans="1:21" ht="30">
      <c r="A54" s="96"/>
      <c r="B54" s="169" t="str">
        <f>'2'!B55</f>
        <v>ИТОГО в вечерних (сменных) общеобразовательных организациях:</v>
      </c>
      <c r="C54" s="124">
        <f>SUM(C51:C53)</f>
        <v>0</v>
      </c>
      <c r="D54" s="124">
        <f>SUM(D51:D53)</f>
        <v>0</v>
      </c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170"/>
    </row>
    <row r="55" spans="1:21" ht="15">
      <c r="A55" s="97"/>
      <c r="B55" s="169" t="str">
        <f>'2'!B56</f>
        <v>ВСЕГО:</v>
      </c>
      <c r="C55" s="124">
        <f>SUM(C49,C54)</f>
        <v>5</v>
      </c>
      <c r="D55" s="124">
        <f>SUM(D49,D54)</f>
        <v>0</v>
      </c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170"/>
    </row>
    <row r="56" spans="1:21">
      <c r="A56" s="23"/>
      <c r="B56" s="99"/>
      <c r="C56" s="99"/>
      <c r="D56" s="99"/>
    </row>
    <row r="57" spans="1:21">
      <c r="B57" s="100"/>
      <c r="C57" s="100"/>
      <c r="D57" s="100"/>
    </row>
    <row r="58" spans="1:21" ht="15.75">
      <c r="A58" s="221" t="s">
        <v>289</v>
      </c>
      <c r="B58" s="100"/>
      <c r="C58" s="100"/>
      <c r="D58" s="100"/>
    </row>
    <row r="59" spans="1:21" ht="92.25" customHeight="1">
      <c r="A59" s="560" t="s">
        <v>436</v>
      </c>
      <c r="B59" s="560"/>
      <c r="C59" s="560"/>
      <c r="D59" s="560"/>
      <c r="E59" s="560"/>
      <c r="F59" s="560"/>
      <c r="G59" s="560"/>
      <c r="H59" s="560"/>
      <c r="I59" s="560"/>
      <c r="J59" s="560"/>
      <c r="K59" s="560"/>
      <c r="L59" s="560"/>
      <c r="M59" s="560"/>
      <c r="N59" s="560"/>
      <c r="O59" s="560"/>
      <c r="P59" s="560"/>
      <c r="Q59" s="560"/>
      <c r="R59" s="560"/>
      <c r="S59" s="560"/>
      <c r="T59" s="560"/>
      <c r="U59" s="271"/>
    </row>
    <row r="60" spans="1:21" ht="28.5" customHeight="1">
      <c r="A60" s="560" t="s">
        <v>437</v>
      </c>
      <c r="B60" s="560"/>
      <c r="C60" s="560"/>
      <c r="D60" s="560"/>
      <c r="E60" s="560"/>
      <c r="F60" s="560"/>
      <c r="G60" s="560"/>
      <c r="H60" s="560"/>
      <c r="I60" s="560"/>
      <c r="J60" s="560"/>
      <c r="K60" s="560"/>
      <c r="L60" s="560"/>
      <c r="M60" s="560"/>
      <c r="N60" s="560"/>
      <c r="O60" s="560"/>
      <c r="P60" s="560"/>
      <c r="Q60" s="560"/>
      <c r="R60" s="560"/>
      <c r="S60" s="560"/>
      <c r="T60" s="560"/>
      <c r="U60" s="271"/>
    </row>
    <row r="61" spans="1:21" ht="54" customHeight="1">
      <c r="A61" s="560" t="s">
        <v>438</v>
      </c>
      <c r="B61" s="560"/>
      <c r="C61" s="560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271"/>
    </row>
    <row r="62" spans="1:21" ht="69.75" customHeight="1">
      <c r="A62" s="560" t="s">
        <v>439</v>
      </c>
      <c r="B62" s="560"/>
      <c r="C62" s="560"/>
      <c r="D62" s="560"/>
      <c r="E62" s="560"/>
      <c r="F62" s="560"/>
      <c r="G62" s="560"/>
      <c r="H62" s="560"/>
      <c r="I62" s="560"/>
      <c r="J62" s="560"/>
      <c r="K62" s="560"/>
      <c r="L62" s="560"/>
      <c r="M62" s="560"/>
      <c r="N62" s="560"/>
      <c r="O62" s="560"/>
      <c r="P62" s="560"/>
      <c r="Q62" s="560"/>
      <c r="R62" s="560"/>
      <c r="S62" s="560"/>
      <c r="T62" s="560"/>
      <c r="U62" s="271"/>
    </row>
    <row r="63" spans="1:21" ht="15.75">
      <c r="A63" s="223"/>
      <c r="B63" s="222"/>
      <c r="C63" s="222"/>
      <c r="D63" s="222"/>
    </row>
    <row r="64" spans="1:21" ht="15.75">
      <c r="A64" s="224" t="s">
        <v>207</v>
      </c>
    </row>
    <row r="66" spans="1:1">
      <c r="A66" s="104" t="s">
        <v>138</v>
      </c>
    </row>
  </sheetData>
  <mergeCells count="12">
    <mergeCell ref="A59:T59"/>
    <mergeCell ref="A60:T60"/>
    <mergeCell ref="A61:T61"/>
    <mergeCell ref="A62:T62"/>
    <mergeCell ref="A1:T1"/>
    <mergeCell ref="A3:A4"/>
    <mergeCell ref="B3:B4"/>
    <mergeCell ref="C3:D3"/>
    <mergeCell ref="E3:H3"/>
    <mergeCell ref="I3:L3"/>
    <mergeCell ref="M3:P3"/>
    <mergeCell ref="Q3:T3"/>
  </mergeCells>
  <pageMargins left="0.25" right="0.25" top="0.75" bottom="0.75" header="0.3" footer="0.3"/>
  <pageSetup paperSize="9" scale="1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topLeftCell="C1" workbookViewId="0">
      <pane ySplit="6" topLeftCell="A7" activePane="bottomLeft" state="frozen"/>
      <selection activeCell="B44" sqref="B44"/>
      <selection pane="bottomLeft" activeCell="G7" sqref="G7"/>
    </sheetView>
  </sheetViews>
  <sheetFormatPr defaultRowHeight="14.25"/>
  <cols>
    <col min="1" max="1" width="4.7109375" style="21" customWidth="1"/>
    <col min="2" max="2" width="49.7109375" style="21" customWidth="1"/>
    <col min="3" max="3" width="10" style="11" customWidth="1"/>
    <col min="4" max="5" width="11.85546875" style="11" customWidth="1"/>
    <col min="6" max="6" width="11.5703125" style="11" customWidth="1"/>
    <col min="7" max="7" width="18.140625" style="11" customWidth="1"/>
    <col min="8" max="8" width="17.5703125" style="11" customWidth="1"/>
    <col min="9" max="9" width="12.42578125" style="11" bestFit="1" customWidth="1"/>
    <col min="10" max="10" width="11.85546875" style="11" customWidth="1"/>
    <col min="11" max="16384" width="9.140625" style="11"/>
  </cols>
  <sheetData>
    <row r="1" spans="1:18" ht="15.75">
      <c r="A1" s="494" t="s">
        <v>440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</row>
    <row r="2" spans="1:18" ht="15.75">
      <c r="A2" s="23"/>
      <c r="B2" s="11"/>
      <c r="C2" s="4"/>
      <c r="D2" s="4"/>
      <c r="E2" s="4"/>
      <c r="F2" s="4"/>
      <c r="G2" s="4"/>
      <c r="H2" s="4"/>
      <c r="I2" s="4"/>
      <c r="J2" s="4"/>
    </row>
    <row r="3" spans="1:18" ht="34.5" customHeight="1">
      <c r="A3" s="495" t="s">
        <v>21</v>
      </c>
      <c r="B3" s="495" t="s">
        <v>441</v>
      </c>
      <c r="C3" s="521" t="s">
        <v>442</v>
      </c>
      <c r="D3" s="522"/>
      <c r="E3" s="521" t="s">
        <v>443</v>
      </c>
      <c r="F3" s="522"/>
      <c r="G3" s="521" t="s">
        <v>444</v>
      </c>
      <c r="H3" s="522"/>
      <c r="I3" s="520" t="s">
        <v>445</v>
      </c>
      <c r="J3" s="520" t="s">
        <v>446</v>
      </c>
      <c r="K3" s="561" t="s">
        <v>447</v>
      </c>
      <c r="L3" s="561"/>
      <c r="M3" s="561"/>
      <c r="N3" s="561"/>
      <c r="O3" s="561"/>
      <c r="P3" s="561"/>
    </row>
    <row r="4" spans="1:18" ht="208.5" customHeight="1">
      <c r="A4" s="495"/>
      <c r="B4" s="495"/>
      <c r="C4" s="272" t="s">
        <v>448</v>
      </c>
      <c r="D4" s="272" t="s">
        <v>449</v>
      </c>
      <c r="E4" s="272" t="s">
        <v>448</v>
      </c>
      <c r="F4" s="272" t="s">
        <v>449</v>
      </c>
      <c r="G4" s="272" t="s">
        <v>448</v>
      </c>
      <c r="H4" s="272" t="s">
        <v>449</v>
      </c>
      <c r="I4" s="520"/>
      <c r="J4" s="520"/>
      <c r="K4" s="26" t="s">
        <v>300</v>
      </c>
      <c r="L4" s="26" t="s">
        <v>301</v>
      </c>
      <c r="M4" s="26" t="s">
        <v>450</v>
      </c>
      <c r="N4" s="227" t="s">
        <v>451</v>
      </c>
      <c r="O4" s="273" t="s">
        <v>452</v>
      </c>
      <c r="P4" s="26" t="s">
        <v>453</v>
      </c>
      <c r="R4" s="260"/>
    </row>
    <row r="5" spans="1:18" ht="15.75">
      <c r="A5" s="274"/>
      <c r="B5" s="207"/>
      <c r="C5" s="275" t="s">
        <v>454</v>
      </c>
      <c r="D5" s="275" t="s">
        <v>455</v>
      </c>
      <c r="E5" s="275" t="s">
        <v>456</v>
      </c>
      <c r="F5" s="275" t="s">
        <v>457</v>
      </c>
      <c r="G5" s="275" t="s">
        <v>458</v>
      </c>
      <c r="H5" s="275" t="s">
        <v>459</v>
      </c>
      <c r="I5" s="275" t="s">
        <v>460</v>
      </c>
      <c r="J5" s="275" t="s">
        <v>461</v>
      </c>
      <c r="K5" s="275" t="s">
        <v>462</v>
      </c>
      <c r="L5" s="275" t="s">
        <v>463</v>
      </c>
      <c r="M5" s="275" t="s">
        <v>464</v>
      </c>
      <c r="N5" s="275" t="s">
        <v>465</v>
      </c>
      <c r="O5" s="275" t="s">
        <v>466</v>
      </c>
      <c r="P5" s="275" t="s">
        <v>467</v>
      </c>
    </row>
    <row r="6" spans="1:18" ht="21" customHeight="1">
      <c r="A6" s="37"/>
      <c r="B6" s="90" t="str">
        <f>'2'!B7</f>
        <v>Среднего общего образования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8" ht="63">
      <c r="A7" s="88">
        <v>1</v>
      </c>
      <c r="B7" s="117" t="str">
        <f>'2'!B8</f>
        <v xml:space="preserve">Муниципальное общеобразовательное 
учреждение гимназия № 1 имени Героя Советского Союза Евгения Дикопольцева
</v>
      </c>
      <c r="C7" s="49">
        <v>132</v>
      </c>
      <c r="D7" s="49">
        <v>91</v>
      </c>
      <c r="E7" s="49">
        <v>0</v>
      </c>
      <c r="F7" s="49">
        <v>0</v>
      </c>
      <c r="G7" s="49">
        <v>0</v>
      </c>
      <c r="H7" s="49">
        <v>40</v>
      </c>
      <c r="I7" s="39">
        <f>IF('4'!C7=0,0,('8'!C7+'8'!E7+'8'!G7)*100/'4'!C7)</f>
        <v>100.76335877862596</v>
      </c>
      <c r="J7" s="39">
        <f>IF('4'!C7=0,0,('8'!D7+'8'!F7+'8'!H7)*100/'4'!C7)</f>
        <v>100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</row>
    <row r="8" spans="1:18" ht="63">
      <c r="A8" s="88">
        <v>2</v>
      </c>
      <c r="B8" s="117" t="str">
        <f>'2'!B9</f>
        <v xml:space="preserve">Муниципальное общеобразовательное 
учреждение средняя общеобразовательная школа № 3
</v>
      </c>
      <c r="C8" s="49">
        <v>124</v>
      </c>
      <c r="D8" s="49">
        <v>124</v>
      </c>
      <c r="E8" s="49">
        <v>0</v>
      </c>
      <c r="F8" s="49"/>
      <c r="G8" s="49">
        <v>0</v>
      </c>
      <c r="H8" s="49">
        <v>0</v>
      </c>
      <c r="I8" s="39">
        <f>IF('4'!C8=0,0,('8'!C8+'8'!E8+'8'!G8)*100/'4'!C8)</f>
        <v>100</v>
      </c>
      <c r="J8" s="39">
        <f>IF('4'!C8=0,0,('8'!D8+'8'!F8+'8'!H8)*100/'4'!C8)</f>
        <v>100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</row>
    <row r="9" spans="1:18" ht="78.75">
      <c r="A9" s="88">
        <v>3</v>
      </c>
      <c r="B9" s="117" t="str">
        <f>'2'!B10</f>
        <v xml:space="preserve">Муниципальное общеобразовательное 
учреждение средняя общеобразовательная школа № 4 имени Героя Советского Союза Хоменко И.С
</v>
      </c>
      <c r="C9" s="49">
        <v>3</v>
      </c>
      <c r="D9" s="49">
        <v>3</v>
      </c>
      <c r="E9" s="49">
        <v>0</v>
      </c>
      <c r="F9" s="49">
        <v>0</v>
      </c>
      <c r="G9" s="49">
        <v>0</v>
      </c>
      <c r="H9" s="49">
        <v>0</v>
      </c>
      <c r="I9" s="39">
        <f>IF('4'!C9=0,0,('8'!C9+'8'!E9+'8'!G9)*100/'4'!C9)</f>
        <v>1.4492753623188406</v>
      </c>
      <c r="J9" s="39">
        <f>IF('4'!C9=0,0,('8'!D9+'8'!F9+'8'!H9)*100/'4'!C9)</f>
        <v>1.4492753623188406</v>
      </c>
      <c r="K9" s="49">
        <v>38.65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</row>
    <row r="10" spans="1:18" ht="63">
      <c r="A10" s="88">
        <v>4</v>
      </c>
      <c r="B10" s="117" t="str">
        <f>'2'!B11</f>
        <v xml:space="preserve">Муниципальное общеобразовательное 
учреждение средняя общеобразовательная школа № 5
</v>
      </c>
      <c r="C10" s="49"/>
      <c r="D10" s="49"/>
      <c r="E10" s="49"/>
      <c r="F10" s="49"/>
      <c r="G10" s="49"/>
      <c r="H10" s="49"/>
      <c r="I10" s="39">
        <f>IF('4'!C10=0,0,('8'!C10+'8'!E10+'8'!G10)*100/'4'!C10)</f>
        <v>0</v>
      </c>
      <c r="J10" s="39">
        <f>IF('4'!C10=0,0,('8'!D10+'8'!F10+'8'!H10)*100/'4'!C10)</f>
        <v>0</v>
      </c>
      <c r="K10" s="49"/>
      <c r="L10" s="49"/>
      <c r="M10" s="49"/>
      <c r="N10" s="49"/>
      <c r="O10" s="49"/>
      <c r="P10" s="49"/>
    </row>
    <row r="11" spans="1:18" ht="63">
      <c r="A11" s="88">
        <v>5</v>
      </c>
      <c r="B11" s="117" t="str">
        <f>'2'!B12</f>
        <v xml:space="preserve">Муниципальное общеобразовательное 
учреждение средняя общеобразовательная школа № 6
</v>
      </c>
      <c r="C11" s="49">
        <v>48</v>
      </c>
      <c r="D11" s="49">
        <v>5</v>
      </c>
      <c r="E11" s="49">
        <v>0</v>
      </c>
      <c r="F11" s="49">
        <v>0</v>
      </c>
      <c r="G11" s="49">
        <v>0</v>
      </c>
      <c r="H11" s="49">
        <v>0</v>
      </c>
      <c r="I11" s="39">
        <f>IF('4'!C11=0,0,('8'!C11+'8'!E11+'8'!G11)*100/'4'!C11)</f>
        <v>28.571428571428573</v>
      </c>
      <c r="J11" s="39">
        <f>IF('4'!C11=0,0,('8'!D11+'8'!F11+'8'!H11)*100/'4'!C11)</f>
        <v>2.9761904761904763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</row>
    <row r="12" spans="1:18" ht="78.75">
      <c r="A12" s="88">
        <v>6</v>
      </c>
      <c r="B12" s="117" t="str">
        <f>'2'!B13</f>
        <v xml:space="preserve">Муниципальное общеобразовательное 
учреждение средняя общеобразовательная школа № 7 имени Героя Советского Союза Орехова Владимира Викторовича
</v>
      </c>
      <c r="C12" s="49"/>
      <c r="D12" s="49"/>
      <c r="E12" s="49"/>
      <c r="F12" s="49"/>
      <c r="G12" s="49"/>
      <c r="H12" s="49"/>
      <c r="I12" s="39">
        <f>IF('4'!C12=0,0,('8'!C12+'8'!E12+'8'!G12)*100/'4'!C12)</f>
        <v>0</v>
      </c>
      <c r="J12" s="39">
        <f>IF('4'!C12=0,0,('8'!D12+'8'!F12+'8'!H12)*100/'4'!C12)</f>
        <v>0</v>
      </c>
      <c r="K12" s="49"/>
      <c r="L12" s="49"/>
      <c r="M12" s="49"/>
      <c r="N12" s="49"/>
      <c r="O12" s="49"/>
      <c r="P12" s="49"/>
    </row>
    <row r="13" spans="1:18" ht="63">
      <c r="A13" s="88">
        <v>7</v>
      </c>
      <c r="B13" s="117" t="str">
        <f>'2'!B14</f>
        <v xml:space="preserve">Муниципальное общеобразовательное 
учреждение средняя общеобразовательная школа № 8
</v>
      </c>
      <c r="C13" s="49">
        <v>82</v>
      </c>
      <c r="D13" s="49">
        <v>5</v>
      </c>
      <c r="E13" s="49">
        <v>0</v>
      </c>
      <c r="F13" s="49">
        <v>0</v>
      </c>
      <c r="G13" s="49">
        <v>0</v>
      </c>
      <c r="H13" s="49">
        <v>0</v>
      </c>
      <c r="I13" s="39">
        <f>IF('4'!C13=0,0,('8'!C13+'8'!E13+'8'!G13)*100/'4'!C13)</f>
        <v>100</v>
      </c>
      <c r="J13" s="39">
        <f>IF('4'!C13=0,0,('8'!D13+'8'!F13+'8'!H13)*100/'4'!C13)</f>
        <v>6.0975609756097562</v>
      </c>
      <c r="K13" s="49">
        <v>12.6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</row>
    <row r="14" spans="1:18" ht="47.25">
      <c r="A14" s="88">
        <v>8</v>
      </c>
      <c r="B14" s="117" t="str">
        <f>'2'!B15</f>
        <v xml:space="preserve">Муниципальное общеобразовательное 
учреждение гимназия № 9
</v>
      </c>
      <c r="C14" s="49">
        <v>2</v>
      </c>
      <c r="D14" s="49">
        <v>2</v>
      </c>
      <c r="E14" s="49">
        <v>0</v>
      </c>
      <c r="F14" s="49">
        <v>0</v>
      </c>
      <c r="G14" s="49">
        <v>0</v>
      </c>
      <c r="H14" s="49">
        <v>0</v>
      </c>
      <c r="I14" s="39">
        <v>100</v>
      </c>
      <c r="J14" s="39">
        <v>100</v>
      </c>
      <c r="K14" s="49"/>
      <c r="L14" s="49"/>
      <c r="M14" s="49"/>
      <c r="N14" s="49"/>
      <c r="O14" s="49"/>
      <c r="P14" s="49"/>
    </row>
    <row r="15" spans="1:18" ht="63">
      <c r="A15" s="88">
        <v>9</v>
      </c>
      <c r="B15" s="117" t="str">
        <f>'2'!B16</f>
        <v xml:space="preserve">Муниципальное общеобразовательное 
учреждение средняя общеобразовательная школа № 13
</v>
      </c>
      <c r="C15" s="49"/>
      <c r="D15" s="49"/>
      <c r="E15" s="49"/>
      <c r="F15" s="49"/>
      <c r="G15" s="49"/>
      <c r="H15" s="49"/>
      <c r="I15" s="39">
        <f>IF('4'!C15=0,0,('8'!C15+'8'!E15+'8'!G15)*100/'4'!C15)</f>
        <v>0</v>
      </c>
      <c r="J15" s="39">
        <f>IF('4'!D15=0,0,('8'!D15+'8'!F15+'8'!H15)*100/'4'!D15)</f>
        <v>0</v>
      </c>
      <c r="K15" s="49"/>
      <c r="L15" s="49"/>
      <c r="M15" s="49"/>
      <c r="N15" s="49"/>
      <c r="O15" s="49"/>
      <c r="P15" s="49"/>
    </row>
    <row r="16" spans="1:18" ht="63">
      <c r="A16" s="88">
        <v>10</v>
      </c>
      <c r="B16" s="117" t="str">
        <f>'2'!B17</f>
        <v xml:space="preserve">Муниципальное общеобразовательное
учреждение средняя общеобразовательная школа № 14
</v>
      </c>
      <c r="C16" s="228">
        <v>125</v>
      </c>
      <c r="D16" s="69">
        <v>107</v>
      </c>
      <c r="E16" s="276" t="s">
        <v>165</v>
      </c>
      <c r="F16" s="276" t="s">
        <v>165</v>
      </c>
      <c r="G16" s="276" t="s">
        <v>165</v>
      </c>
      <c r="H16" s="277">
        <v>18</v>
      </c>
      <c r="I16" s="39">
        <v>100</v>
      </c>
      <c r="J16" s="278">
        <v>100</v>
      </c>
      <c r="K16" s="49"/>
      <c r="L16" s="49"/>
      <c r="M16" s="49"/>
      <c r="N16" s="49"/>
      <c r="O16" s="49"/>
      <c r="P16" s="49"/>
    </row>
    <row r="17" spans="1:16" ht="63">
      <c r="A17" s="88">
        <v>11</v>
      </c>
      <c r="B17" s="117" t="str">
        <f>'2'!B18</f>
        <v xml:space="preserve">Муниципальное общеобразовательное 
учреждение средняя общеобразовательная школа № 15
</v>
      </c>
      <c r="C17" s="49">
        <v>90</v>
      </c>
      <c r="D17" s="49">
        <v>90</v>
      </c>
      <c r="E17" s="49">
        <v>0</v>
      </c>
      <c r="F17" s="49">
        <v>0</v>
      </c>
      <c r="G17" s="49">
        <v>0</v>
      </c>
      <c r="H17" s="49">
        <v>0</v>
      </c>
      <c r="I17" s="39">
        <f>IF('4'!C17=0,0,('8'!C17+'8'!E17+'8'!G17)*100/'4'!C17)</f>
        <v>100</v>
      </c>
      <c r="J17" s="39">
        <f>IF('4'!C17=0,0,('8'!D17+'8'!F17+'8'!H17)*100/'4'!C17)</f>
        <v>100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</row>
    <row r="18" spans="1:16" ht="78.75">
      <c r="A18" s="88">
        <v>12</v>
      </c>
      <c r="B18" s="117" t="str">
        <f>'2'!B19</f>
        <v xml:space="preserve">Муниципальное общеобразовательное
учреждение средняя общеобразовательная школа с углубленным изучением отдельных предметов № 16
</v>
      </c>
      <c r="C18" s="49">
        <v>221</v>
      </c>
      <c r="D18" s="49">
        <v>221</v>
      </c>
      <c r="E18" s="49">
        <v>67</v>
      </c>
      <c r="F18" s="49">
        <v>67</v>
      </c>
      <c r="G18" s="49">
        <v>0</v>
      </c>
      <c r="H18" s="49">
        <v>0</v>
      </c>
      <c r="I18" s="39">
        <f>IF('4'!C18=0,0,('8'!C18+'8'!E18+'8'!G18)*100/'4'!C18)</f>
        <v>138.46153846153845</v>
      </c>
      <c r="J18" s="39">
        <f>IF('4'!C18=0,0,('8'!D18+'8'!F18+'8'!H18)*100/'4'!C18)</f>
        <v>138.46153846153845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</row>
    <row r="19" spans="1:16" ht="63">
      <c r="A19" s="88">
        <v>13</v>
      </c>
      <c r="B19" s="117" t="str">
        <f>'2'!B20</f>
        <v xml:space="preserve">Муниципальное общеобразовательное 
учреждение Центр образования имени Героя Советского Союза А.П. Маресьева "Открытие"
</v>
      </c>
      <c r="C19" s="49"/>
      <c r="D19" s="49"/>
      <c r="E19" s="49"/>
      <c r="F19" s="49"/>
      <c r="G19" s="49"/>
      <c r="H19" s="49"/>
      <c r="I19" s="39">
        <f>IF('4'!C19=0,0,('8'!C19+'8'!E19+'8'!G19)*100/'4'!C19)</f>
        <v>0</v>
      </c>
      <c r="J19" s="39">
        <f>IF('4'!C19=0,0,('8'!D19+'8'!F19+'8'!H19)*100/'4'!C19)</f>
        <v>0</v>
      </c>
      <c r="K19" s="49"/>
      <c r="L19" s="49"/>
      <c r="M19" s="49"/>
      <c r="N19" s="49"/>
      <c r="O19" s="49"/>
      <c r="P19" s="49"/>
    </row>
    <row r="20" spans="1:16" ht="63">
      <c r="A20" s="88">
        <v>14</v>
      </c>
      <c r="B20" s="117" t="str">
        <f>'2'!B21</f>
        <v xml:space="preserve">Муниципальное общеобразовательное 
учреждение средняя общеобразовательная школа № 19
</v>
      </c>
      <c r="C20" s="49">
        <v>84</v>
      </c>
      <c r="D20" s="49">
        <v>84</v>
      </c>
      <c r="E20" s="49">
        <v>0</v>
      </c>
      <c r="F20" s="49">
        <v>0</v>
      </c>
      <c r="G20" s="49">
        <v>0</v>
      </c>
      <c r="H20" s="49">
        <v>0</v>
      </c>
      <c r="I20" s="39">
        <f>IF('4'!C20=0,0,('8'!C20+'8'!E20+'8'!G20)*100/'4'!C20)</f>
        <v>100</v>
      </c>
      <c r="J20" s="39">
        <f>IF('4'!C20=0,0,('8'!D20+'8'!F20+'8'!H20)*100/'4'!C20)</f>
        <v>100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</row>
    <row r="21" spans="1:16" ht="63">
      <c r="A21" s="88">
        <v>15</v>
      </c>
      <c r="B21" s="117" t="str">
        <f>'2'!B22</f>
        <v xml:space="preserve">Муниципальное общеобразовательное 
учреждение средняя школа с кадетскими классами № 22
</v>
      </c>
      <c r="C21" s="49">
        <v>101</v>
      </c>
      <c r="D21" s="49">
        <v>58</v>
      </c>
      <c r="E21" s="49">
        <v>0</v>
      </c>
      <c r="F21" s="49">
        <v>0</v>
      </c>
      <c r="G21" s="49">
        <v>0</v>
      </c>
      <c r="H21" s="49">
        <v>43</v>
      </c>
      <c r="I21" s="39">
        <f>IF('4'!C21=0,0,('8'!C21+'8'!E21+'8'!G21)*100/'4'!C21)</f>
        <v>100</v>
      </c>
      <c r="J21" s="39">
        <f>IF('4'!C21=0,0,('8'!D21+'8'!F21+'8'!H21)*100/'4'!C21)</f>
        <v>100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</row>
    <row r="22" spans="1:16" ht="78.75">
      <c r="A22" s="88">
        <v>16</v>
      </c>
      <c r="B22" s="117" t="str">
        <f>'2'!B23</f>
        <v xml:space="preserve">Муниципальное общеобразовательное 
учреждение средняя общеобразовательная школа с углубленным изучением предметов художественно-эстетического цикла № 23
</v>
      </c>
      <c r="C22" s="228">
        <v>30</v>
      </c>
      <c r="D22" s="69">
        <v>32</v>
      </c>
      <c r="E22" s="69">
        <v>28</v>
      </c>
      <c r="F22" s="69">
        <v>28</v>
      </c>
      <c r="G22" s="49">
        <v>0</v>
      </c>
      <c r="H22" s="49">
        <v>0</v>
      </c>
      <c r="I22" s="39">
        <f>IF('4'!C22=0,0,('8'!C22+'8'!E22+'8'!G22)*100/'4'!C22)</f>
        <v>33.720930232558139</v>
      </c>
      <c r="J22" s="39">
        <f>IF('4'!C22=0,0,('8'!D22+'8'!F22+'8'!H22)*100/'4'!C22)</f>
        <v>34.883720930232556</v>
      </c>
      <c r="K22" s="20">
        <v>0</v>
      </c>
      <c r="L22" s="49">
        <v>0</v>
      </c>
      <c r="M22" s="20">
        <v>0</v>
      </c>
      <c r="N22" s="49">
        <v>0</v>
      </c>
      <c r="O22" s="20">
        <v>0</v>
      </c>
      <c r="P22" s="49">
        <v>0</v>
      </c>
    </row>
    <row r="23" spans="1:16" ht="63">
      <c r="A23" s="88">
        <v>17</v>
      </c>
      <c r="B23" s="117" t="str">
        <f>'2'!B24</f>
        <v xml:space="preserve">Муниципальное общеобразовательное 
учреждение средняя общеобразовательная школа № 24
</v>
      </c>
      <c r="C23" s="49">
        <v>115</v>
      </c>
      <c r="D23" s="49">
        <v>115</v>
      </c>
      <c r="E23" s="49">
        <v>0</v>
      </c>
      <c r="F23" s="49">
        <v>0</v>
      </c>
      <c r="G23" s="49">
        <v>0</v>
      </c>
      <c r="H23" s="49">
        <v>0</v>
      </c>
      <c r="I23" s="39">
        <f>IF('4'!C23=0,0,('8'!C23+'8'!E23+'8'!G23)*100/'4'!C23)</f>
        <v>100</v>
      </c>
      <c r="J23" s="39">
        <f>IF('4'!C23=0,0,('8'!D23+'8'!F23+'8'!H23)*100/'4'!C23)</f>
        <v>100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</row>
    <row r="24" spans="1:16" ht="63">
      <c r="A24" s="88">
        <v>18</v>
      </c>
      <c r="B24" s="117" t="str">
        <f>'2'!B25</f>
        <v xml:space="preserve">Муниципальное общеобразовательное 
учреждение средняя общеобразовательная школа № 27
</v>
      </c>
      <c r="C24" s="49"/>
      <c r="D24" s="49"/>
      <c r="E24" s="49"/>
      <c r="F24" s="49"/>
      <c r="G24" s="49"/>
      <c r="H24" s="49"/>
      <c r="I24" s="39">
        <f>IF('4'!C24=0,0,('8'!C24+'8'!E24+'8'!G24)*100/'4'!C24)</f>
        <v>0</v>
      </c>
      <c r="J24" s="39">
        <f>IF('4'!C24=0,0,('8'!D24+'8'!F24+'8'!H24)*100/'4'!C24)</f>
        <v>0</v>
      </c>
      <c r="K24" s="49"/>
      <c r="L24" s="49"/>
      <c r="M24" s="49"/>
      <c r="N24" s="49"/>
      <c r="O24" s="49"/>
      <c r="P24" s="49"/>
    </row>
    <row r="25" spans="1:16" ht="63">
      <c r="A25" s="88">
        <v>19</v>
      </c>
      <c r="B25" s="117" t="str">
        <f>'2'!B26</f>
        <v xml:space="preserve">Муниципальное общеобразовательное 
учреждение средняя общеобразовательная школа № 28
</v>
      </c>
      <c r="C25" s="49">
        <v>7</v>
      </c>
      <c r="D25" s="49">
        <v>7</v>
      </c>
      <c r="E25" s="49">
        <v>0</v>
      </c>
      <c r="F25" s="49">
        <v>0</v>
      </c>
      <c r="G25" s="49">
        <v>33</v>
      </c>
      <c r="H25" s="49">
        <v>33</v>
      </c>
      <c r="I25" s="39">
        <f>IF('4'!C25=0,0,('8'!C25+'8'!E25+'8'!G25)*100/'4'!C25)</f>
        <v>76.92307692307692</v>
      </c>
      <c r="J25" s="39">
        <f>IF('4'!C25=0,0,('8'!D25+'8'!F25+'8'!H25)*100/'4'!C25)</f>
        <v>76.92307692307692</v>
      </c>
      <c r="K25" s="49">
        <v>48.8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</row>
    <row r="26" spans="1:16" ht="63">
      <c r="A26" s="88">
        <v>20</v>
      </c>
      <c r="B26" s="117" t="str">
        <f>'2'!B27</f>
        <v xml:space="preserve">Муниципальное общеобразовательное 
учреждение средняя общеобразовательная школа № 30
</v>
      </c>
      <c r="C26" s="49">
        <v>59</v>
      </c>
      <c r="D26" s="49">
        <v>59</v>
      </c>
      <c r="E26" s="49">
        <v>28</v>
      </c>
      <c r="F26" s="49">
        <v>0</v>
      </c>
      <c r="G26" s="49">
        <v>0</v>
      </c>
      <c r="H26" s="49">
        <v>0</v>
      </c>
      <c r="I26" s="39">
        <f>IF('4'!C26=0,0,('8'!C26+'8'!E26+'8'!G26)*100/'4'!C26)</f>
        <v>87</v>
      </c>
      <c r="J26" s="39">
        <f>IF('4'!C26=0,0,('8'!D26+'8'!F26+'8'!H26)*100/'4'!C26)</f>
        <v>59</v>
      </c>
      <c r="K26" s="49">
        <v>46.6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</row>
    <row r="27" spans="1:16" ht="63">
      <c r="A27" s="88">
        <v>21</v>
      </c>
      <c r="B27" s="117" t="str">
        <f>'2'!B28</f>
        <v xml:space="preserve">Муниципальное общеобразовательное 
учреждение средняя общеобразовательная школа № 31
</v>
      </c>
      <c r="C27" s="49">
        <v>185</v>
      </c>
      <c r="D27" s="49">
        <v>185</v>
      </c>
      <c r="E27" s="49">
        <v>0</v>
      </c>
      <c r="F27" s="279">
        <v>150</v>
      </c>
      <c r="G27" s="49">
        <v>0</v>
      </c>
      <c r="H27" s="49">
        <v>0</v>
      </c>
      <c r="I27" s="39">
        <f>IF('4'!C27=0,0,('8'!C27+'8'!E27+'8'!G27)*100/'4'!C27)</f>
        <v>96.354166666666671</v>
      </c>
      <c r="J27" s="39">
        <f>IF('4'!C27=0,0,('8'!D27+'8'!F27+'8'!H27)*100/'4'!C27)</f>
        <v>174.47916666666666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</row>
    <row r="28" spans="1:16" ht="63">
      <c r="A28" s="88">
        <v>22</v>
      </c>
      <c r="B28" s="117" t="str">
        <f>'2'!B29</f>
        <v xml:space="preserve">Муниципальное общеобразовательное 
учреждение средняя общеобразовательная школа № 32
</v>
      </c>
      <c r="C28" s="49">
        <v>85</v>
      </c>
      <c r="D28" s="49">
        <v>3</v>
      </c>
      <c r="E28" s="49">
        <v>0</v>
      </c>
      <c r="F28" s="49">
        <v>0</v>
      </c>
      <c r="G28" s="49">
        <v>0</v>
      </c>
      <c r="H28" s="49">
        <v>10</v>
      </c>
      <c r="I28" s="39">
        <f>IF('4'!C28=0,0,('8'!C28+'8'!E28+'8'!G28)*100/'4'!C28)</f>
        <v>38.288288288288285</v>
      </c>
      <c r="J28" s="39">
        <f>IF('4'!C28=0,0,('8'!D28+'8'!F28+'8'!H28)*100/'4'!C28)</f>
        <v>5.8558558558558556</v>
      </c>
      <c r="K28" s="49">
        <v>33.799999999999997</v>
      </c>
      <c r="L28" s="49">
        <v>0</v>
      </c>
      <c r="M28" s="49">
        <v>6.6</v>
      </c>
      <c r="N28" s="49">
        <v>0</v>
      </c>
      <c r="O28" s="49">
        <v>0</v>
      </c>
      <c r="P28" s="49">
        <v>0</v>
      </c>
    </row>
    <row r="29" spans="1:16" ht="47.25">
      <c r="A29" s="88">
        <v>23</v>
      </c>
      <c r="B29" s="117" t="str">
        <f>'2'!B30</f>
        <v xml:space="preserve">Муниципальное общеобразовательное 
учреждение Лицей № 33
</v>
      </c>
      <c r="C29" s="280">
        <v>203</v>
      </c>
      <c r="D29" s="281">
        <v>85</v>
      </c>
      <c r="E29" s="281">
        <v>67</v>
      </c>
      <c r="F29" s="281">
        <v>217</v>
      </c>
      <c r="G29" s="281">
        <v>0</v>
      </c>
      <c r="H29" s="281">
        <v>0</v>
      </c>
      <c r="I29" s="39">
        <f>IF('4'!C29=0,0,('8'!C29+'8'!E29+'8'!G29)*100/'4'!C29)</f>
        <v>114.40677966101696</v>
      </c>
      <c r="J29" s="39">
        <f>IF('4'!C29=0,0,('8'!D29+'8'!F29+'8'!H29)*100/'4'!C29)</f>
        <v>127.96610169491525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</row>
    <row r="30" spans="1:16" ht="63">
      <c r="A30" s="88">
        <v>24</v>
      </c>
      <c r="B30" s="117" t="str">
        <f>'2'!B31</f>
        <v xml:space="preserve">Муниципальное общеобразовательное 
учреждение средняя общеобразовательная школа № 34
</v>
      </c>
      <c r="C30" s="49">
        <v>145</v>
      </c>
      <c r="D30" s="49">
        <v>72</v>
      </c>
      <c r="E30" s="49">
        <v>0</v>
      </c>
      <c r="F30" s="49">
        <v>0</v>
      </c>
      <c r="G30" s="49">
        <v>22</v>
      </c>
      <c r="H30" s="49">
        <v>95</v>
      </c>
      <c r="I30" s="39">
        <f>IF('4'!C30=0,0,('8'!C30+'8'!E30+'8'!G30)*100/'4'!C30)</f>
        <v>90.760869565217391</v>
      </c>
      <c r="J30" s="39">
        <f>IF('4'!C30=0,0,('8'!D30+'8'!F30+'8'!H30)*100/'4'!C30)</f>
        <v>90.760869565217391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</row>
    <row r="31" spans="1:16" ht="78.75">
      <c r="A31" s="88">
        <v>25</v>
      </c>
      <c r="B31" s="117" t="str">
        <f>'2'!B32</f>
        <v xml:space="preserve">Муниципальное общеобразовательное 
учреждение средняя общеобразовательная школа № 35 имени Героя Советского Союза В.П.Чкалова
</v>
      </c>
      <c r="C31" s="49">
        <v>68</v>
      </c>
      <c r="D31" s="49">
        <v>68</v>
      </c>
      <c r="E31" s="49">
        <v>0</v>
      </c>
      <c r="F31" s="49">
        <v>0</v>
      </c>
      <c r="G31" s="49">
        <v>46</v>
      </c>
      <c r="H31" s="49">
        <v>46</v>
      </c>
      <c r="I31" s="39">
        <f>IF('4'!C31=0,0,('8'!C31+'8'!E31+'8'!G31)*100/'4'!C31)</f>
        <v>100</v>
      </c>
      <c r="J31" s="39">
        <f>IF('4'!C31=0,0,('8'!D31+'8'!F31+'8'!H31)*100/'4'!C31)</f>
        <v>100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</row>
    <row r="32" spans="1:16" ht="63">
      <c r="A32" s="88">
        <v>26</v>
      </c>
      <c r="B32" s="117" t="str">
        <f>'2'!B33</f>
        <v xml:space="preserve">Муниципальное общеобразовательное 
учреждение средняя общеобразовательная школа № 36
</v>
      </c>
      <c r="C32" s="49"/>
      <c r="D32" s="49"/>
      <c r="E32" s="49"/>
      <c r="F32" s="49"/>
      <c r="G32" s="49"/>
      <c r="H32" s="49"/>
      <c r="I32" s="39">
        <f>IF('4'!C32=0,0,('8'!C32+'8'!E32+'8'!G32)*100/'4'!C32)</f>
        <v>0</v>
      </c>
      <c r="J32" s="39">
        <f>IF('4'!C32=0,0,('8'!D32+'8'!F32+'8'!H32)*100/'4'!C32)</f>
        <v>0</v>
      </c>
      <c r="K32" s="49"/>
      <c r="L32" s="49"/>
      <c r="M32" s="49"/>
      <c r="N32" s="49"/>
      <c r="O32" s="49"/>
      <c r="P32" s="49"/>
    </row>
    <row r="33" spans="1:16" ht="63">
      <c r="A33" s="88">
        <v>27</v>
      </c>
      <c r="B33" s="117" t="str">
        <f>'2'!B34</f>
        <v xml:space="preserve">Муниципальное общеобразовательное 
учреждение средняя общеобразовательная школа № 37
</v>
      </c>
      <c r="C33" s="49">
        <v>100</v>
      </c>
      <c r="D33" s="49">
        <v>100</v>
      </c>
      <c r="E33" s="49">
        <v>0</v>
      </c>
      <c r="F33" s="49">
        <v>0</v>
      </c>
      <c r="G33" s="49">
        <v>54</v>
      </c>
      <c r="H33" s="49">
        <v>54</v>
      </c>
      <c r="I33" s="39">
        <f>IF('4'!C33=0,0,('8'!C33+'8'!E33+'8'!G33)*100/'4'!C33)</f>
        <v>100</v>
      </c>
      <c r="J33" s="39">
        <f>IF('4'!C33=0,0,('8'!D33+'8'!F33+'8'!H33)*100/'4'!C33)</f>
        <v>100</v>
      </c>
      <c r="K33" s="49">
        <v>216.7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</row>
    <row r="34" spans="1:16" ht="63">
      <c r="A34" s="88">
        <v>28</v>
      </c>
      <c r="B34" s="117" t="str">
        <f>'2'!B35</f>
        <v xml:space="preserve">Муниципальное общеобразовательное 
учреждение средняя общеобразовательная школа № 38
</v>
      </c>
      <c r="C34" s="49">
        <v>42</v>
      </c>
      <c r="D34" s="49">
        <v>42</v>
      </c>
      <c r="E34" s="49">
        <v>0</v>
      </c>
      <c r="F34" s="49">
        <v>0</v>
      </c>
      <c r="G34" s="49">
        <v>0</v>
      </c>
      <c r="H34" s="49">
        <v>0</v>
      </c>
      <c r="I34" s="39">
        <f>IF('4'!C34=0,0,('8'!C34+'8'!E34+'8'!G34)*100/'4'!C34)</f>
        <v>100</v>
      </c>
      <c r="J34" s="39">
        <f>IF('4'!C34=0,0,('8'!D34+'8'!F34+'8'!H34)*100/'4'!C34)</f>
        <v>100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</row>
    <row r="35" spans="1:16" ht="63">
      <c r="A35" s="88">
        <v>29</v>
      </c>
      <c r="B35" s="117" t="str">
        <f>'2'!B36</f>
        <v xml:space="preserve">Муниципальное общеобразовательное 
учреждение средняя общеобразовательная школа № 42
</v>
      </c>
      <c r="C35" s="49">
        <v>125</v>
      </c>
      <c r="D35" s="49">
        <v>125</v>
      </c>
      <c r="E35" s="49">
        <v>0</v>
      </c>
      <c r="F35" s="49">
        <v>0</v>
      </c>
      <c r="G35" s="49">
        <v>0</v>
      </c>
      <c r="H35" s="49">
        <v>0</v>
      </c>
      <c r="I35" s="39">
        <f>IF('4'!C35=0,0,('8'!C35+'8'!E35+'8'!G35)*100/'4'!C35)</f>
        <v>100</v>
      </c>
      <c r="J35" s="39">
        <f>IF('4'!C35=0,0,('8'!D35+'8'!F35+'8'!H35)*100/'4'!C35)</f>
        <v>100</v>
      </c>
      <c r="K35" s="49"/>
      <c r="L35" s="49"/>
      <c r="M35" s="49"/>
      <c r="N35" s="49"/>
      <c r="O35" s="49"/>
      <c r="P35" s="49"/>
    </row>
    <row r="36" spans="1:16" ht="47.25">
      <c r="A36" s="88">
        <v>30</v>
      </c>
      <c r="B36" s="117" t="str">
        <f>'2'!B37</f>
        <v xml:space="preserve">Муниципальное общеобразовательное 
учреждение гимназия № 45
</v>
      </c>
      <c r="C36" s="49"/>
      <c r="D36" s="49"/>
      <c r="E36" s="49"/>
      <c r="F36" s="49"/>
      <c r="G36" s="49"/>
      <c r="H36" s="49"/>
      <c r="I36" s="39">
        <f>IF('4'!C36=0,0,('8'!C36+'8'!E36+'8'!G36)*100/'4'!C36)</f>
        <v>0</v>
      </c>
      <c r="J36" s="39">
        <f>IF('4'!C36=0,0,('8'!D36+'8'!F36+'8'!H36)*100/'4'!C36)</f>
        <v>0</v>
      </c>
      <c r="K36" s="49"/>
      <c r="L36" s="49"/>
      <c r="M36" s="49"/>
      <c r="N36" s="49"/>
      <c r="O36" s="49"/>
      <c r="P36" s="49"/>
    </row>
    <row r="37" spans="1:16" ht="63">
      <c r="A37" s="88">
        <v>31</v>
      </c>
      <c r="B37" s="117" t="str">
        <f>'2'!B38</f>
        <v xml:space="preserve">Муниципальное общеобразовательное 
учреждение средняя общеобразовательная школа № 50
</v>
      </c>
      <c r="C37" s="49">
        <v>115</v>
      </c>
      <c r="D37" s="49">
        <v>115</v>
      </c>
      <c r="E37" s="49">
        <v>0</v>
      </c>
      <c r="F37" s="49">
        <v>0</v>
      </c>
      <c r="G37" s="49">
        <v>0</v>
      </c>
      <c r="H37" s="49">
        <v>0</v>
      </c>
      <c r="I37" s="39">
        <f>IF('4'!C37=0,0,('8'!C37+'8'!E37+'8'!G37)*100/'4'!C37)</f>
        <v>100</v>
      </c>
      <c r="J37" s="39">
        <f>IF('4'!C37=0,0,('8'!D37+'8'!F37+'8'!H37)*100/'4'!C37)</f>
        <v>100</v>
      </c>
      <c r="K37" s="49">
        <v>46.851999999999997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</row>
    <row r="38" spans="1:16" ht="63">
      <c r="A38" s="88">
        <v>32</v>
      </c>
      <c r="B38" s="117" t="str">
        <f>'2'!B39</f>
        <v xml:space="preserve">Муниципальное общеобразовательное 
учреждение средняя общеобразовательная школа № 51
</v>
      </c>
      <c r="C38" s="49"/>
      <c r="D38" s="49"/>
      <c r="E38" s="49"/>
      <c r="F38" s="49"/>
      <c r="G38" s="49"/>
      <c r="H38" s="49"/>
      <c r="I38" s="39">
        <f>IF('4'!C38=0,0,('8'!C38+'8'!E38+'8'!G38)*100/'4'!C38)</f>
        <v>0</v>
      </c>
      <c r="J38" s="39">
        <f>IF('4'!C38=0,0,('8'!D38+'8'!F38+'8'!H38)*100/'4'!C38)</f>
        <v>0</v>
      </c>
      <c r="K38" s="49"/>
      <c r="L38" s="49"/>
      <c r="M38" s="49"/>
      <c r="N38" s="49"/>
      <c r="O38" s="49"/>
      <c r="P38" s="49"/>
    </row>
    <row r="39" spans="1:16" ht="63">
      <c r="A39" s="88">
        <v>33</v>
      </c>
      <c r="B39" s="117" t="str">
        <f>'2'!B40</f>
        <v xml:space="preserve">Муниципальное общеобразовательное 
учреждение средняя общеобразовательная школа № 53
</v>
      </c>
      <c r="C39" s="49">
        <v>66</v>
      </c>
      <c r="D39" s="49">
        <v>58</v>
      </c>
      <c r="E39" s="49">
        <v>0</v>
      </c>
      <c r="F39" s="49">
        <v>0</v>
      </c>
      <c r="G39" s="49">
        <v>15</v>
      </c>
      <c r="H39" s="49">
        <v>53</v>
      </c>
      <c r="I39" s="39">
        <f>IF('4'!C39=0,0,('8'!C39+'8'!E39+'8'!G39)*100/'4'!C39)</f>
        <v>97.590361445783131</v>
      </c>
      <c r="J39" s="39">
        <f>IF('4'!C39=0,0,('8'!D39+'8'!F39+'8'!H39)*100/'4'!C39)</f>
        <v>133.73493975903614</v>
      </c>
      <c r="K39" s="58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</row>
    <row r="40" spans="1:16" ht="63">
      <c r="A40" s="88">
        <v>34</v>
      </c>
      <c r="B40" s="117" t="str">
        <f>'2'!B41</f>
        <v xml:space="preserve">Муниципальное общеобразовательное 
учреждение средняя общеобразовательная школа № 62
</v>
      </c>
      <c r="C40" s="49">
        <v>36</v>
      </c>
      <c r="D40" s="49">
        <v>36</v>
      </c>
      <c r="E40" s="49">
        <v>0</v>
      </c>
      <c r="F40" s="49">
        <v>0</v>
      </c>
      <c r="G40" s="49">
        <v>0</v>
      </c>
      <c r="H40" s="49">
        <v>0</v>
      </c>
      <c r="I40" s="39">
        <v>94.736841999999996</v>
      </c>
      <c r="J40" s="39">
        <f>IF('4'!C40=0,0,('8'!D40+'8'!F40+'8'!H40)*100/'4'!C40)</f>
        <v>94.736842105263165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</row>
    <row r="41" spans="1:16" ht="63">
      <c r="A41" s="88">
        <v>35</v>
      </c>
      <c r="B41" s="117" t="str">
        <f>'2'!B42</f>
        <v xml:space="preserve">Муниципальное бюджетное общеобразовательное 
учреждение лицей № 1
</v>
      </c>
      <c r="C41" s="49">
        <v>224</v>
      </c>
      <c r="D41" s="49">
        <v>224</v>
      </c>
      <c r="E41" s="49">
        <v>0</v>
      </c>
      <c r="F41" s="49">
        <v>0</v>
      </c>
      <c r="G41" s="49">
        <v>0</v>
      </c>
      <c r="H41" s="49">
        <v>0</v>
      </c>
      <c r="I41" s="39">
        <v>100</v>
      </c>
      <c r="J41" s="39">
        <v>100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</row>
    <row r="42" spans="1:16" ht="63">
      <c r="A42" s="88">
        <v>36</v>
      </c>
      <c r="B42" s="117" t="str">
        <f>'2'!B43</f>
        <v xml:space="preserve">Муниципальное общеобразовательное учреждение "Инженерная школа города Комсомольска-на-Амуре"
</v>
      </c>
      <c r="C42" s="49">
        <v>85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39">
        <f>IF('4'!C42=0,0,('8'!C42+'8'!E42+'8'!G42)*100/'4'!C42)</f>
        <v>22.020725388601036</v>
      </c>
      <c r="J42" s="39">
        <f>IF('4'!C42=0,0,('8'!D42+'8'!F42+'8'!H42)*100/'4'!C42)</f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</row>
    <row r="43" spans="1:16" ht="16.5" customHeight="1">
      <c r="A43" s="37"/>
      <c r="B43" s="90" t="str">
        <f>'2'!B44</f>
        <v>Основного общего образования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ht="47.25">
      <c r="A44" s="88">
        <v>37</v>
      </c>
      <c r="B44" s="117" t="str">
        <f>'2'!B45</f>
        <v>Муниципальное общеобразовательное 
учреждение основная общеобразовательная школа № 29</v>
      </c>
      <c r="C44" s="49"/>
      <c r="D44" s="49"/>
      <c r="E44" s="49"/>
      <c r="F44" s="49"/>
      <c r="G44" s="49"/>
      <c r="H44" s="49"/>
      <c r="I44" s="39">
        <f>IF('4'!C44=0,0,('8'!C44+'8'!E44+'8'!G44)*100/'4'!C44)</f>
        <v>0</v>
      </c>
      <c r="J44" s="39">
        <f>IF('4'!C44=0,0,('8'!D44+'8'!F44+'8'!H44)*100/'4'!C44)</f>
        <v>0</v>
      </c>
      <c r="K44" s="49"/>
      <c r="L44" s="49"/>
      <c r="M44" s="49"/>
      <c r="N44" s="49"/>
      <c r="O44" s="49"/>
      <c r="P44" s="49"/>
    </row>
    <row r="45" spans="1:16" ht="15">
      <c r="A45" s="88"/>
      <c r="B45" s="89" t="e">
        <f t="shared" ref="B45:B46" si="0">'2'!#REF!</f>
        <v>#REF!</v>
      </c>
      <c r="C45" s="49"/>
      <c r="D45" s="49"/>
      <c r="E45" s="49"/>
      <c r="F45" s="49"/>
      <c r="G45" s="49"/>
      <c r="H45" s="49"/>
      <c r="I45" s="39" t="e">
        <f>IF('4'!#REF!=0,0,('8'!C45+'8'!E45+'8'!G45)*100/'4'!#REF!)</f>
        <v>#REF!</v>
      </c>
      <c r="J45" s="39" t="e">
        <f>IF('4'!#REF!=0,0,('8'!D45+'8'!F45+'8'!H45)*100/'4'!#REF!)</f>
        <v>#REF!</v>
      </c>
      <c r="K45" s="49"/>
      <c r="L45" s="49"/>
      <c r="M45" s="49"/>
      <c r="N45" s="49"/>
      <c r="O45" s="49"/>
      <c r="P45" s="49"/>
    </row>
    <row r="46" spans="1:16" ht="15">
      <c r="A46" s="88"/>
      <c r="B46" s="89" t="e">
        <f t="shared" si="0"/>
        <v>#REF!</v>
      </c>
      <c r="C46" s="49"/>
      <c r="D46" s="49"/>
      <c r="E46" s="49"/>
      <c r="F46" s="49"/>
      <c r="G46" s="49"/>
      <c r="H46" s="49"/>
      <c r="I46" s="39" t="e">
        <f>IF('4'!#REF!=0,0,('8'!C46+'8'!E46+'8'!G46)*100/'4'!#REF!)</f>
        <v>#REF!</v>
      </c>
      <c r="J46" s="39" t="e">
        <f>IF('4'!#REF!=0,0,('8'!D46+'8'!F46+'8'!H46)*100/'4'!#REF!)</f>
        <v>#REF!</v>
      </c>
      <c r="K46" s="49"/>
      <c r="L46" s="49"/>
      <c r="M46" s="49"/>
      <c r="N46" s="49"/>
      <c r="O46" s="49"/>
      <c r="P46" s="49"/>
    </row>
    <row r="47" spans="1:16" ht="20.25" customHeight="1">
      <c r="A47" s="37"/>
      <c r="B47" s="90" t="str">
        <f>'2'!B46</f>
        <v>Начального общего образования</v>
      </c>
      <c r="C47" s="51"/>
      <c r="D47" s="51"/>
      <c r="E47" s="51"/>
      <c r="F47" s="51"/>
      <c r="G47" s="51"/>
      <c r="H47" s="51"/>
      <c r="I47" s="39"/>
      <c r="J47" s="39"/>
      <c r="K47" s="51"/>
      <c r="L47" s="51"/>
      <c r="M47" s="51"/>
      <c r="N47" s="51"/>
      <c r="O47" s="51"/>
      <c r="P47" s="51"/>
    </row>
    <row r="48" spans="1:16" ht="15">
      <c r="A48" s="88"/>
      <c r="B48" s="89">
        <f>'2'!B47</f>
        <v>0</v>
      </c>
      <c r="C48" s="49"/>
      <c r="D48" s="49"/>
      <c r="E48" s="49"/>
      <c r="F48" s="49"/>
      <c r="G48" s="49"/>
      <c r="H48" s="49"/>
      <c r="I48" s="39">
        <f>IF('4'!C46=0,0,('8'!C48+'8'!E48+'8'!G48)*100/'4'!C46)</f>
        <v>0</v>
      </c>
      <c r="J48" s="39">
        <f>IF('4'!C46=0,0,('8'!D48+'8'!F48+'8'!H48)*100/'4'!C46)</f>
        <v>0</v>
      </c>
      <c r="K48" s="49"/>
      <c r="L48" s="49"/>
      <c r="M48" s="49"/>
      <c r="N48" s="49"/>
      <c r="O48" s="49"/>
      <c r="P48" s="49"/>
    </row>
    <row r="49" spans="1:16" ht="15">
      <c r="A49" s="88"/>
      <c r="B49" s="89">
        <f>'2'!B48</f>
        <v>0</v>
      </c>
      <c r="C49" s="49"/>
      <c r="D49" s="49"/>
      <c r="E49" s="49"/>
      <c r="F49" s="49"/>
      <c r="G49" s="49"/>
      <c r="H49" s="49"/>
      <c r="I49" s="39">
        <f>IF('4'!C47=0,0,('8'!C49+'8'!E49+'8'!G49)*100/'4'!C47)</f>
        <v>0</v>
      </c>
      <c r="J49" s="39">
        <f>IF('4'!C47=0,0,('8'!D49+'8'!F49+'8'!H49)*100/'4'!C47)</f>
        <v>0</v>
      </c>
      <c r="K49" s="49"/>
      <c r="L49" s="49"/>
      <c r="M49" s="49"/>
      <c r="N49" s="49"/>
      <c r="O49" s="49"/>
      <c r="P49" s="49"/>
    </row>
    <row r="50" spans="1:16" ht="15">
      <c r="A50" s="88"/>
      <c r="B50" s="89">
        <f>'2'!B49</f>
        <v>0</v>
      </c>
      <c r="C50" s="49"/>
      <c r="D50" s="49"/>
      <c r="E50" s="49"/>
      <c r="F50" s="49"/>
      <c r="G50" s="49"/>
      <c r="H50" s="49"/>
      <c r="I50" s="39">
        <f>IF('4'!C48=0,0,('8'!C50+'8'!E50+'8'!G50)*100/'4'!C48)</f>
        <v>0</v>
      </c>
      <c r="J50" s="39">
        <f>IF('4'!C48=0,0,('8'!D50+'8'!F50+'8'!H50)*100/'4'!C48)</f>
        <v>0</v>
      </c>
      <c r="K50" s="49"/>
      <c r="L50" s="49"/>
      <c r="M50" s="49"/>
      <c r="N50" s="49"/>
      <c r="O50" s="49"/>
      <c r="P50" s="49"/>
    </row>
    <row r="51" spans="1:16" ht="33" customHeight="1">
      <c r="A51" s="91"/>
      <c r="B51" s="169" t="str">
        <f>'2'!B50</f>
        <v>ИТОГО в общеобразовательных организациях:</v>
      </c>
      <c r="C51" s="124">
        <f>SUM(C7:C42,C44:C46,C48:C50)</f>
        <v>2702</v>
      </c>
      <c r="D51" s="124">
        <f>SUM(D7:D42,D44:D46,D48:D50)</f>
        <v>2116</v>
      </c>
      <c r="E51" s="124">
        <f t="shared" ref="E51:F51" si="1">SUM(E7:E42,E44:E46,E48:E50)</f>
        <v>190</v>
      </c>
      <c r="F51" s="124">
        <f t="shared" si="1"/>
        <v>462</v>
      </c>
      <c r="G51" s="124">
        <f>SUM(G7:G42,G44:G46,G48:G50)</f>
        <v>170</v>
      </c>
      <c r="H51" s="124">
        <f>SUM(H7:H42,H44:H46,H48:H50)</f>
        <v>392</v>
      </c>
      <c r="I51" s="124">
        <f>IF('4'!C49=0,0,('8'!C51+'8'!E51+'8'!G51)*100/'4'!C49)</f>
        <v>67.848437846222026</v>
      </c>
      <c r="J51" s="124">
        <f>IF('4'!D49=0,0,('8'!D51+'8'!F51+'8'!H51)*100/'4'!D49)</f>
        <v>114.23076923076923</v>
      </c>
      <c r="K51" s="124">
        <f t="shared" ref="K51:P51" si="2">SUM(K7:K42,K44:K46,K48:K50)</f>
        <v>444.00199999999995</v>
      </c>
      <c r="L51" s="124">
        <f t="shared" si="2"/>
        <v>0</v>
      </c>
      <c r="M51" s="124">
        <f t="shared" si="2"/>
        <v>6.6</v>
      </c>
      <c r="N51" s="124">
        <f t="shared" si="2"/>
        <v>0</v>
      </c>
      <c r="O51" s="124">
        <f t="shared" si="2"/>
        <v>0</v>
      </c>
      <c r="P51" s="124">
        <f t="shared" si="2"/>
        <v>0</v>
      </c>
    </row>
    <row r="52" spans="1:16" ht="32.25" customHeight="1">
      <c r="A52" s="94"/>
      <c r="B52" s="90" t="str">
        <f>'2'!B51</f>
        <v>Вечерние (сменные) общеобразовательные организации</v>
      </c>
      <c r="C52" s="51"/>
      <c r="D52" s="51"/>
      <c r="E52" s="51"/>
      <c r="F52" s="51"/>
      <c r="G52" s="51"/>
      <c r="H52" s="51"/>
      <c r="I52" s="39"/>
      <c r="J52" s="39"/>
      <c r="K52" s="51"/>
      <c r="L52" s="51"/>
      <c r="M52" s="51"/>
      <c r="N52" s="51"/>
      <c r="O52" s="51"/>
      <c r="P52" s="51"/>
    </row>
    <row r="53" spans="1:16" ht="15">
      <c r="A53" s="95"/>
      <c r="B53" s="89">
        <f>'2'!B52</f>
        <v>0</v>
      </c>
      <c r="C53" s="49"/>
      <c r="D53" s="49"/>
      <c r="E53" s="49"/>
      <c r="F53" s="49"/>
      <c r="G53" s="49"/>
      <c r="H53" s="49"/>
      <c r="I53" s="39">
        <f>IF('4'!C51=0,0,('8'!C53+'8'!E53+'8'!G53)*100/'4'!C51)</f>
        <v>0</v>
      </c>
      <c r="J53" s="39">
        <f>IF('4'!C51=0,0,('8'!D53+'8'!F53+'8'!H53)*100/'4'!C51)</f>
        <v>0</v>
      </c>
      <c r="K53" s="49"/>
      <c r="L53" s="49"/>
      <c r="M53" s="49"/>
      <c r="N53" s="49"/>
      <c r="O53" s="49"/>
      <c r="P53" s="49"/>
    </row>
    <row r="54" spans="1:16" ht="15">
      <c r="A54" s="88"/>
      <c r="B54" s="89">
        <f>'2'!B53</f>
        <v>0</v>
      </c>
      <c r="C54" s="49"/>
      <c r="D54" s="49"/>
      <c r="E54" s="49"/>
      <c r="F54" s="49"/>
      <c r="G54" s="49"/>
      <c r="H54" s="49"/>
      <c r="I54" s="39">
        <f>IF('4'!C52=0,0,('8'!C54+'8'!E54+'8'!G54)*100/'4'!C52)</f>
        <v>0</v>
      </c>
      <c r="J54" s="39">
        <f>IF('4'!C52=0,0,('8'!D54+'8'!F54+'8'!H54)*100/'4'!C52)</f>
        <v>0</v>
      </c>
      <c r="K54" s="49"/>
      <c r="L54" s="49"/>
      <c r="M54" s="49"/>
      <c r="N54" s="49"/>
      <c r="O54" s="49"/>
      <c r="P54" s="49"/>
    </row>
    <row r="55" spans="1:16" ht="15">
      <c r="A55" s="88"/>
      <c r="B55" s="89">
        <f>'2'!B54</f>
        <v>0</v>
      </c>
      <c r="C55" s="49"/>
      <c r="D55" s="49"/>
      <c r="E55" s="49"/>
      <c r="F55" s="49"/>
      <c r="G55" s="49"/>
      <c r="H55" s="49"/>
      <c r="I55" s="39">
        <f>IF('4'!C53=0,0,('8'!C55+'8'!E55+'8'!G55)*100/'4'!C53)</f>
        <v>0</v>
      </c>
      <c r="J55" s="39">
        <f>IF('4'!C53=0,0,('8'!D55+'8'!F55+'8'!H55)*100/'4'!C53)</f>
        <v>0</v>
      </c>
      <c r="K55" s="49"/>
      <c r="L55" s="49"/>
      <c r="M55" s="49"/>
      <c r="N55" s="49"/>
      <c r="O55" s="49"/>
      <c r="P55" s="49"/>
    </row>
    <row r="56" spans="1:16" ht="33" customHeight="1">
      <c r="A56" s="96"/>
      <c r="B56" s="169" t="str">
        <f>'2'!B55</f>
        <v>ИТОГО в вечерних (сменных) общеобразовательных организациях:</v>
      </c>
      <c r="C56" s="124">
        <f>SUM(C53:C55)</f>
        <v>0</v>
      </c>
      <c r="D56" s="124">
        <f>SUM(D53:D55)</f>
        <v>0</v>
      </c>
      <c r="E56" s="124">
        <f t="shared" ref="E56:F56" si="3">SUM(E53:E55)</f>
        <v>0</v>
      </c>
      <c r="F56" s="124">
        <f t="shared" si="3"/>
        <v>0</v>
      </c>
      <c r="G56" s="124">
        <f>SUM(G53:G55)</f>
        <v>0</v>
      </c>
      <c r="H56" s="124">
        <f>SUM(H53:H55)</f>
        <v>0</v>
      </c>
      <c r="I56" s="124">
        <f>IF('4'!C54=0,0,('8'!C56+'8'!E56+'8'!G56)*100/'4'!C54)</f>
        <v>0</v>
      </c>
      <c r="J56" s="124">
        <f>IF('4'!D54=0,0,('8'!D56+'8'!F56+'8'!H56)*100/'4'!D54)</f>
        <v>0</v>
      </c>
      <c r="K56" s="124">
        <f t="shared" ref="K56:P56" si="4">SUM(K53:K55)</f>
        <v>0</v>
      </c>
      <c r="L56" s="124">
        <f t="shared" si="4"/>
        <v>0</v>
      </c>
      <c r="M56" s="124">
        <f t="shared" si="4"/>
        <v>0</v>
      </c>
      <c r="N56" s="124">
        <f t="shared" si="4"/>
        <v>0</v>
      </c>
      <c r="O56" s="124">
        <f t="shared" si="4"/>
        <v>0</v>
      </c>
      <c r="P56" s="124">
        <f t="shared" si="4"/>
        <v>0</v>
      </c>
    </row>
    <row r="57" spans="1:16" ht="31.5" customHeight="1">
      <c r="A57" s="97"/>
      <c r="B57" s="169" t="str">
        <f>'2'!B56</f>
        <v>ВСЕГО:</v>
      </c>
      <c r="C57" s="124">
        <f>SUM(C51,C56)</f>
        <v>2702</v>
      </c>
      <c r="D57" s="124">
        <f>SUM(D51,D56)</f>
        <v>2116</v>
      </c>
      <c r="E57" s="124">
        <f t="shared" ref="E57:F57" si="5">SUM(E51,E56)</f>
        <v>190</v>
      </c>
      <c r="F57" s="124">
        <f t="shared" si="5"/>
        <v>462</v>
      </c>
      <c r="G57" s="124">
        <f>SUM(G51,G56)</f>
        <v>170</v>
      </c>
      <c r="H57" s="124">
        <f>SUM(H51,H56)</f>
        <v>392</v>
      </c>
      <c r="I57" s="124">
        <f>IF('4'!C55=0,0,('8'!C57+'8'!E57+'8'!G57)*100/'4'!C55)</f>
        <v>67.848437846222026</v>
      </c>
      <c r="J57" s="124">
        <f>IF('4'!D55=0,0,('8'!D57+'8'!F57+'8'!H57)*100/'4'!D55)</f>
        <v>114.23076923076923</v>
      </c>
      <c r="K57" s="124">
        <f t="shared" ref="K57:P57" si="6">SUM(K51,K56)</f>
        <v>444.00199999999995</v>
      </c>
      <c r="L57" s="124">
        <f t="shared" si="6"/>
        <v>0</v>
      </c>
      <c r="M57" s="124">
        <f t="shared" si="6"/>
        <v>6.6</v>
      </c>
      <c r="N57" s="124">
        <f t="shared" si="6"/>
        <v>0</v>
      </c>
      <c r="O57" s="124">
        <f t="shared" si="6"/>
        <v>0</v>
      </c>
      <c r="P57" s="124">
        <f t="shared" si="6"/>
        <v>0</v>
      </c>
    </row>
    <row r="58" spans="1:16" ht="16.5">
      <c r="A58" s="125"/>
      <c r="B58" s="126"/>
    </row>
    <row r="59" spans="1:16" ht="15.75">
      <c r="A59" s="101" t="s">
        <v>128</v>
      </c>
    </row>
    <row r="60" spans="1:16" ht="15.75">
      <c r="A60" s="525" t="s">
        <v>468</v>
      </c>
      <c r="B60" s="525"/>
      <c r="C60" s="525"/>
      <c r="D60" s="525"/>
      <c r="E60" s="525"/>
      <c r="F60" s="525"/>
      <c r="G60" s="525"/>
      <c r="H60" s="525"/>
      <c r="I60" s="525"/>
      <c r="J60" s="525"/>
      <c r="K60" s="525"/>
      <c r="L60" s="525"/>
      <c r="M60" s="525"/>
      <c r="N60" s="525"/>
      <c r="O60" s="525"/>
      <c r="P60" s="525"/>
    </row>
    <row r="61" spans="1:16" ht="30.75" customHeight="1">
      <c r="A61" s="557" t="s">
        <v>469</v>
      </c>
      <c r="B61" s="557"/>
      <c r="C61" s="557"/>
      <c r="D61" s="557"/>
      <c r="E61" s="557"/>
      <c r="F61" s="557"/>
      <c r="G61" s="557"/>
      <c r="H61" s="557"/>
      <c r="I61" s="557"/>
      <c r="J61" s="557"/>
      <c r="K61" s="557"/>
      <c r="L61" s="557"/>
      <c r="M61" s="557"/>
      <c r="N61" s="557"/>
      <c r="O61" s="557"/>
      <c r="P61" s="557"/>
    </row>
    <row r="62" spans="1:16">
      <c r="B62" s="100"/>
    </row>
    <row r="63" spans="1:16">
      <c r="A63" s="104" t="s">
        <v>138</v>
      </c>
      <c r="B63" s="100"/>
    </row>
    <row r="64" spans="1:16">
      <c r="A64" s="100"/>
      <c r="B64" s="100"/>
    </row>
  </sheetData>
  <mergeCells count="11">
    <mergeCell ref="A60:P60"/>
    <mergeCell ref="A61:P61"/>
    <mergeCell ref="A1:P1"/>
    <mergeCell ref="A3:A4"/>
    <mergeCell ref="B3:B4"/>
    <mergeCell ref="C3:D3"/>
    <mergeCell ref="E3:F3"/>
    <mergeCell ref="G3:H3"/>
    <mergeCell ref="I3:I4"/>
    <mergeCell ref="J3:J4"/>
    <mergeCell ref="K3:P3"/>
  </mergeCells>
  <pageMargins left="0.25" right="0.25" top="0.75" bottom="0.75" header="0.3" footer="0.3"/>
  <pageSetup paperSize="9" scale="1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18</vt:i4>
      </vt:variant>
    </vt:vector>
  </HeadingPairs>
  <TitlesOfParts>
    <vt:vector size="35" baseType="lpstr">
      <vt:lpstr>1</vt:lpstr>
      <vt:lpstr>2</vt:lpstr>
      <vt:lpstr>3</vt:lpstr>
      <vt:lpstr>4</vt:lpstr>
      <vt:lpstr>5</vt:lpstr>
      <vt:lpstr>6</vt:lpstr>
      <vt:lpstr>7.1</vt:lpstr>
      <vt:lpstr>7.2</vt:lpstr>
      <vt:lpstr>8</vt:lpstr>
      <vt:lpstr>9</vt:lpstr>
      <vt:lpstr>10</vt:lpstr>
      <vt:lpstr>11</vt:lpstr>
      <vt:lpstr>12</vt:lpstr>
      <vt:lpstr>13</vt:lpstr>
      <vt:lpstr>14</vt:lpstr>
      <vt:lpstr>15</vt:lpstr>
      <vt:lpstr>Лист1</vt:lpstr>
      <vt:lpstr>'12'!_Toc302056274</vt:lpstr>
      <vt:lpstr>'9'!_Toc302056274</vt:lpstr>
      <vt:lpstr>'13'!_Toc302056279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'7.1'!Область_печати</vt:lpstr>
      <vt:lpstr>'7.2'!Область_печати</vt:lpstr>
      <vt:lpstr>'8'!Область_печати</vt:lpstr>
      <vt:lpstr>'9'!Область_печати</vt:lpstr>
    </vt:vector>
  </TitlesOfParts>
  <Company>MinObr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septo@edu.27.ru</dc:creator>
  <cp:lastModifiedBy>Татьяна Сенькина</cp:lastModifiedBy>
  <cp:revision>68</cp:revision>
  <dcterms:created xsi:type="dcterms:W3CDTF">2011-03-25T07:19:51Z</dcterms:created>
  <dcterms:modified xsi:type="dcterms:W3CDTF">2024-07-13T11:31:26Z</dcterms:modified>
</cp:coreProperties>
</file>